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NATCAN_Projects\NOGCA\07_Outputs\State of the Nation\January 2025 REF516\Data viewer\"/>
    </mc:Choice>
  </mc:AlternateContent>
  <xr:revisionPtr revIDLastSave="0" documentId="13_ncr:1_{D00C480D-104E-486B-A281-84975EF6A856}" xr6:coauthVersionLast="47" xr6:coauthVersionMax="47" xr10:uidLastSave="{00000000-0000-0000-0000-000000000000}"/>
  <workbookProtection lockStructure="1"/>
  <bookViews>
    <workbookView xWindow="-120" yWindow="-120" windowWidth="29040" windowHeight="17640" tabRatio="895" xr2:uid="{00000000-000D-0000-FFFF-FFFF00000000}"/>
  </bookViews>
  <sheets>
    <sheet name="Contents" sheetId="2" r:id="rId1"/>
    <sheet name="Introduction" sheetId="1" r:id="rId2"/>
    <sheet name="Indicators (Eng Trust)" sheetId="8" r:id="rId3"/>
    <sheet name="Surg indicators (Eng Trust)" sheetId="28" r:id="rId4"/>
    <sheet name="SACT indicators (Eng Trust)" sheetId="30" r:id="rId5"/>
    <sheet name="Indicators (Wales LHB)" sheetId="27" r:id="rId6"/>
    <sheet name="4a. Indicators (Eng Trust)" sheetId="19" state="hidden" r:id="rId7"/>
    <sheet name="4c. Indicators (Wales)" sheetId="21" state="hidden" r:id="rId8"/>
    <sheet name="5a. Surg indicators (Eng Trust)" sheetId="22" state="hidden" r:id="rId9"/>
    <sheet name="Surg indicators (Wales LHB)" sheetId="29" r:id="rId10"/>
    <sheet name="5b. Surg indicators (Wales)" sheetId="23" state="hidden" r:id="rId11"/>
    <sheet name="6a. SACT indicators (Eng Trust)" sheetId="24"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30" l="1"/>
  <c r="B18" i="30"/>
  <c r="B17" i="30"/>
  <c r="AK7" i="30"/>
  <c r="AG7" i="30"/>
  <c r="AC7" i="30"/>
  <c r="X7" i="30"/>
  <c r="AK6" i="30"/>
  <c r="AG6" i="30"/>
  <c r="AC6" i="30"/>
  <c r="X6" i="30"/>
  <c r="C3" i="30"/>
  <c r="C2" i="30"/>
  <c r="AK7" i="29"/>
  <c r="AG7" i="29"/>
  <c r="AC7" i="29"/>
  <c r="X7" i="29"/>
  <c r="AK6" i="29"/>
  <c r="AG6" i="29"/>
  <c r="AC6" i="29"/>
  <c r="X6" i="29"/>
  <c r="C3" i="29"/>
  <c r="C2" i="29"/>
  <c r="G3" i="8"/>
  <c r="G2" i="8"/>
  <c r="B18" i="28"/>
  <c r="B19" i="28"/>
  <c r="AK7" i="28"/>
  <c r="AG7" i="28"/>
  <c r="AC7" i="28"/>
  <c r="X7" i="28"/>
  <c r="AK6" i="28"/>
  <c r="AG6" i="28"/>
  <c r="AC6" i="28"/>
  <c r="X6" i="28"/>
  <c r="C3" i="28"/>
  <c r="C2" i="28"/>
  <c r="C3" i="27"/>
  <c r="C2" i="27"/>
  <c r="AK7" i="27"/>
  <c r="AG7" i="27"/>
  <c r="AC7" i="27"/>
  <c r="X7" i="27"/>
  <c r="AK6" i="27"/>
  <c r="AG6" i="27"/>
  <c r="AC6" i="27"/>
  <c r="X6" i="27"/>
  <c r="D15" i="28" l="1"/>
  <c r="E15" i="28"/>
  <c r="C15" i="28"/>
  <c r="C15" i="30"/>
  <c r="D15" i="30"/>
  <c r="E15" i="30"/>
  <c r="C15" i="29"/>
  <c r="E15" i="29"/>
  <c r="D15" i="29"/>
  <c r="G19" i="27"/>
  <c r="E19" i="27"/>
  <c r="C19" i="27"/>
  <c r="F19" i="27"/>
  <c r="D19" i="27"/>
  <c r="D14" i="29"/>
  <c r="C14" i="29"/>
  <c r="E14" i="29"/>
  <c r="G18" i="27"/>
  <c r="E18" i="27"/>
  <c r="D18" i="27"/>
  <c r="C18" i="27"/>
  <c r="F18" i="27"/>
  <c r="B14" i="28"/>
  <c r="D14" i="28"/>
  <c r="E14" i="28"/>
  <c r="C14" i="28"/>
  <c r="C14" i="30"/>
  <c r="E14" i="30"/>
  <c r="D14" i="30"/>
  <c r="B15" i="30"/>
  <c r="B14" i="30"/>
  <c r="B15" i="29"/>
  <c r="B14" i="29"/>
  <c r="B15" i="28"/>
  <c r="B18" i="27"/>
  <c r="B19" i="27"/>
  <c r="AK7" i="8"/>
  <c r="AG7" i="8"/>
  <c r="AC7" i="8"/>
  <c r="AK6" i="8"/>
  <c r="AG6" i="8"/>
  <c r="AC6" i="8"/>
  <c r="X6" i="8"/>
  <c r="X7" i="8"/>
  <c r="C3" i="8"/>
  <c r="C2" i="8"/>
  <c r="E20" i="8" l="1"/>
  <c r="C20" i="8"/>
  <c r="I20" i="8"/>
  <c r="G20" i="8"/>
  <c r="F20" i="8"/>
  <c r="D20" i="8"/>
  <c r="H20" i="8"/>
  <c r="C19" i="8"/>
  <c r="D19" i="8"/>
  <c r="G19" i="8"/>
  <c r="F19" i="8"/>
  <c r="I19" i="8"/>
  <c r="E19" i="8"/>
  <c r="H19" i="8"/>
  <c r="B19" i="8"/>
  <c r="B20" i="8"/>
</calcChain>
</file>

<file path=xl/sharedStrings.xml><?xml version="1.0" encoding="utf-8"?>
<sst xmlns="http://schemas.openxmlformats.org/spreadsheetml/2006/main" count="2013" uniqueCount="730">
  <si>
    <t>What do the sheets in this file include?</t>
  </si>
  <si>
    <t>These data do not list individual patient information, nor do they contain any patient identifiable data.</t>
  </si>
  <si>
    <t>What period does the data cover?</t>
  </si>
  <si>
    <t>Wirral University Teaching Hospital NHS Foundation Trust</t>
  </si>
  <si>
    <t>St Helens &amp; Knowsley Teaching Hospitals NHS Trust</t>
  </si>
  <si>
    <t>Mid Cheshire Hospitals NHS Foundation Trust</t>
  </si>
  <si>
    <t>Aintree University Hospital NHS Foundation Trust</t>
  </si>
  <si>
    <t>The Clatterbridge Cancer Centre NHS Foundation Trust **</t>
  </si>
  <si>
    <t>East Cheshire NHS Trust</t>
  </si>
  <si>
    <t>Countess of Chester Hospital NHS Foundation Trust</t>
  </si>
  <si>
    <t>Royal Liverpool and Broadgreen University Hospitals NHS Trust</t>
  </si>
  <si>
    <t>Southport and Ormskirk Hospital NHS Trust</t>
  </si>
  <si>
    <t>Warrington and Halton Hospitals NHS Foundation Trust</t>
  </si>
  <si>
    <t>Walsall Healthcare NHS Trust</t>
  </si>
  <si>
    <t>South Warwickshire NHS Foundation Trust</t>
  </si>
  <si>
    <t>University Hospitals of North Midlands NHS Trust</t>
  </si>
  <si>
    <t>University Hospitals Coventry and Warwickshire NHS Trust</t>
  </si>
  <si>
    <t>The Royal Wolverhampton NHS Trust</t>
  </si>
  <si>
    <t>Wye Valley NHS Trust</t>
  </si>
  <si>
    <t>George Eliot Hospital NHS Trust</t>
  </si>
  <si>
    <t>The Dudley Group NHS Foundation Trust</t>
  </si>
  <si>
    <t>University Hospitals Birmingham NHS Foundation Trust</t>
  </si>
  <si>
    <t>Worcestershire Acute Hospitals NHS Trust</t>
  </si>
  <si>
    <t>Sandwell and West Birmingham Hospitals NHS Trust</t>
  </si>
  <si>
    <t>Shrewsbury and Telford Hospital NHS Trust</t>
  </si>
  <si>
    <t>Guy’s and St Thomas’ NHS Foundation Trust</t>
  </si>
  <si>
    <t>Lewisham and Greenwich NHS Trust</t>
  </si>
  <si>
    <t>King’s College Hospital NHS Foundation Trust</t>
  </si>
  <si>
    <t>Dartford and Gravesham NHS Trust</t>
  </si>
  <si>
    <t>Medway NHS Foundation Trust</t>
  </si>
  <si>
    <t>East Kent Hospitals University NHS Foundation Trust</t>
  </si>
  <si>
    <t>Maidstone and Tunbridge Wells NHS Trust</t>
  </si>
  <si>
    <t>Royal Surrey County Hospital NHS Foundation Trust</t>
  </si>
  <si>
    <t>Frimley Health NHS Foundation Trust</t>
  </si>
  <si>
    <t>Ashford and St Peter’s Hospitals NHS Foundation Trust</t>
  </si>
  <si>
    <t>Surrey and Sussex Healthcare NHS Trust</t>
  </si>
  <si>
    <t>East Sussex Healthcare NHS Trust</t>
  </si>
  <si>
    <t>Brighton and Sussex University Hospitals NHS Trust</t>
  </si>
  <si>
    <t xml:space="preserve">Western Sussex Hospitals NHS Foundation Trust </t>
  </si>
  <si>
    <t>Royal Berkshire NHS Foundation Trust</t>
  </si>
  <si>
    <t>Oxford University Hospitals NHS Foundation Trust</t>
  </si>
  <si>
    <t>Buckinghamshire Healthcare NHS Trust</t>
  </si>
  <si>
    <t xml:space="preserve">Torbay and South Devon NHS Foundation Trust </t>
  </si>
  <si>
    <t>Northern Devon Healthcare NHS Trust</t>
  </si>
  <si>
    <t>Royal Cornwall Hospitals NHS Trust</t>
  </si>
  <si>
    <t>Royal Devon and Exeter NHS Foundation Trust</t>
  </si>
  <si>
    <t>University Hospitals Plymouth NHS Trust</t>
  </si>
  <si>
    <t>Weston Area Health NHS Trust</t>
  </si>
  <si>
    <t>Yeovil District Hospital NHS Foundation Trust</t>
  </si>
  <si>
    <t>University Hospitals Bristol NHS Foundation Trust</t>
  </si>
  <si>
    <t xml:space="preserve">Somerset NHS Foundation Trust </t>
  </si>
  <si>
    <t xml:space="preserve">Royal United Hospitals Bath NHS Foundation Trust </t>
  </si>
  <si>
    <t>Great Western Hospitals NHS Foundation Trust</t>
  </si>
  <si>
    <t>Salisbury NHS Foundation Trust</t>
  </si>
  <si>
    <t>Gloucestershire Hospitals NHS Foundation Trust</t>
  </si>
  <si>
    <t>North Bristol NHS Trust</t>
  </si>
  <si>
    <t>Isle of Wight NHS Trust</t>
  </si>
  <si>
    <t>Dorset County Hospital NHS Foundation Trust</t>
  </si>
  <si>
    <t>Poole Hospital NHS Foundation Trust</t>
  </si>
  <si>
    <t>The Royal Bournemouth and Christchurch Hospitals NHS Foundation Trust</t>
  </si>
  <si>
    <t>University Hospital Southampton NHS Foundation Trust</t>
  </si>
  <si>
    <t>Portsmouth Hospitals NHS Trust</t>
  </si>
  <si>
    <t>Hampshire Hospitals NHS Foundation Trust</t>
  </si>
  <si>
    <t>University Hospitals of Morecambe Bay NHS Foundation Trust</t>
  </si>
  <si>
    <t>Blackpool Teaching Hospitals NHS Foundation Trust</t>
  </si>
  <si>
    <t>Lancashire Teaching Hospitals NHS Foundation Trust</t>
  </si>
  <si>
    <t>East Lancashire Hospitals NHS Trust</t>
  </si>
  <si>
    <t>Manchester University NHS Foundation Trust</t>
  </si>
  <si>
    <t>Salford Royal NHS Foundation Trust</t>
  </si>
  <si>
    <t>Bolton NHS Foundation Trust</t>
  </si>
  <si>
    <t xml:space="preserve">Tameside and Glossop Integrated Care NHS Foundation Trust </t>
  </si>
  <si>
    <t>Wrightington, Wigan and Leigh NHS Foundation Trust</t>
  </si>
  <si>
    <t>Pennine Acute Hospitals NHS Trust</t>
  </si>
  <si>
    <t>Stockport NHS Foundation Trust</t>
  </si>
  <si>
    <t>London North West University Healthcare NHS Trust</t>
  </si>
  <si>
    <t>The Hillingdon Hospitals NHS Foundation Trust</t>
  </si>
  <si>
    <t>Kingston Hospital NHS Foundation Trust</t>
  </si>
  <si>
    <t>Croydon Health Services NHS Trust</t>
  </si>
  <si>
    <t>St George’s University Hospitals NHS Foundation Trust</t>
  </si>
  <si>
    <t xml:space="preserve">The Royal Marsden NHS Foundation Trust </t>
  </si>
  <si>
    <t>Chelsea and Westminster Hospital NHS Foundation Trust</t>
  </si>
  <si>
    <t>Epsom and St Helier University Hospitals NHS Trust</t>
  </si>
  <si>
    <t>Imperial College Healthcare NHS Trust</t>
  </si>
  <si>
    <t>The Queen Elizabeth Hospital, King’s Lynn, NHS Foundation Trust</t>
  </si>
  <si>
    <t>East Suffolk and North Essex NHS Foundation Trust</t>
  </si>
  <si>
    <t>North West Anglia NHS Foundation Trust</t>
  </si>
  <si>
    <t>James Paget University Hospitals NHS Foundation Trust</t>
  </si>
  <si>
    <t>West Suffolk NHS Foundation Trust</t>
  </si>
  <si>
    <t>Cambridge University Hospitals NHS Foundation Trust</t>
  </si>
  <si>
    <t>Norfolk and Norwich University Hospitals NHS Foundation Trust</t>
  </si>
  <si>
    <t>Southend University Hospital NHS Foundation Trust</t>
  </si>
  <si>
    <t>Bedford Hospital NHS Trust</t>
  </si>
  <si>
    <t>Luton and Dunstable University Hospital NHS Foundation Trust</t>
  </si>
  <si>
    <t>Milton Keynes University Hospital NHS Foundation Trust</t>
  </si>
  <si>
    <t>Basildon and Thurrock University Hospitals NHS Foundation Trust</t>
  </si>
  <si>
    <t>Mid Essex Hospital Services NHS Trust</t>
  </si>
  <si>
    <t>The Princess Alexandra Hospital NHS Trust</t>
  </si>
  <si>
    <t>West Hertfordshire Hospitals NHS Trust</t>
  </si>
  <si>
    <t>East and North Hertfordshire NHS Trust</t>
  </si>
  <si>
    <t>Chesterfield Royal Hospital NHS Foundation Trust</t>
  </si>
  <si>
    <t>Sherwood Forest Hospitals NHS Foundation Trust</t>
  </si>
  <si>
    <t>Kettering General Hospital NHS Foundation Trust</t>
  </si>
  <si>
    <t>Northampton General Hospital NHS Trust</t>
  </si>
  <si>
    <t>University Hospitals of Derby and Burton NHS Foundation Trust</t>
  </si>
  <si>
    <t>United Lincolnshire Hospitals NHS Trust</t>
  </si>
  <si>
    <t>University Hospitals of Leicester NHS Trust</t>
  </si>
  <si>
    <t>Nottingham University Hospitals NHS Trust</t>
  </si>
  <si>
    <t>Barnsley Hospital NHS Foundation Trust</t>
  </si>
  <si>
    <t>The Rotherham NHS Foundation Trust</t>
  </si>
  <si>
    <t>Sheffield Teaching Hospitals NHS Foundation Trust</t>
  </si>
  <si>
    <t>Doncaster and Bassetlaw Teaching Hospitals NHS Foundation Trust</t>
  </si>
  <si>
    <t>York Teaching Hospital NHS Foundation Trust</t>
  </si>
  <si>
    <t>Harrogate and District NHS Foundation Trust</t>
  </si>
  <si>
    <t>Northern Lincolnshire and Goole NHS Foundation Trust</t>
  </si>
  <si>
    <t>Hull University Teaching Hospitals NHS Trust</t>
  </si>
  <si>
    <t>Royal Free London NHS Foundation Trust</t>
  </si>
  <si>
    <t>North Middlesex University Hospital NHS Trust</t>
  </si>
  <si>
    <t>Whittington Health NHS Trust</t>
  </si>
  <si>
    <t>University College London Hospitals NHS Foundation Trust</t>
  </si>
  <si>
    <t>Barts Health NHS Trust</t>
  </si>
  <si>
    <t>Barking, Havering and Redbridge University Hospitals NHS Trust</t>
  </si>
  <si>
    <t>Homerton University Hospital NHS Foundation Trust</t>
  </si>
  <si>
    <t>South Tyneside and Sunderland NHS Foundation Trust</t>
  </si>
  <si>
    <t>North Cumbria Integrated Care NHS Foundation Trust</t>
  </si>
  <si>
    <t>Gateshead Health NHS Foundation Trust</t>
  </si>
  <si>
    <t>The Newcastle Upon Tyne Hospitals NHS Foundation Trust</t>
  </si>
  <si>
    <t>Northumbria Healthcare NHS Foundation Trust</t>
  </si>
  <si>
    <t>South Tees Hospitals NHS Foundation Trust</t>
  </si>
  <si>
    <t>North Tees and Hartlepool NHS Foundation Trust</t>
  </si>
  <si>
    <t>County Durham and Darlington NHS Foundation Trust</t>
  </si>
  <si>
    <t>Bradford Teaching Hospitals NHS Foundation Trust</t>
  </si>
  <si>
    <t>Airedale NHS Foundation Trust</t>
  </si>
  <si>
    <t>Leeds Teaching Hospitals NHS Trust</t>
  </si>
  <si>
    <t>Calderdale and Huddersfield NHS Foundation Trust</t>
  </si>
  <si>
    <t>Mid Yorkshire Hospitals NHS Trust</t>
  </si>
  <si>
    <t>Betsi Cadwaladr University Health Board</t>
  </si>
  <si>
    <t>Hywel Dda University Health Board</t>
  </si>
  <si>
    <t>Cardiff and Vale University Health Board</t>
  </si>
  <si>
    <t>Cwm Taf Morgannwg University Health Board</t>
  </si>
  <si>
    <t>Aneurin Bevan University Health Board</t>
  </si>
  <si>
    <t>Swansea Bay University Health Board</t>
  </si>
  <si>
    <t>R0A</t>
  </si>
  <si>
    <t>R0B</t>
  </si>
  <si>
    <t>R1F</t>
  </si>
  <si>
    <t>R1H</t>
  </si>
  <si>
    <t>R1K</t>
  </si>
  <si>
    <t>RA2</t>
  </si>
  <si>
    <t>RA7</t>
  </si>
  <si>
    <t>RA9</t>
  </si>
  <si>
    <t>RAE</t>
  </si>
  <si>
    <t>RAJ</t>
  </si>
  <si>
    <t>RAL</t>
  </si>
  <si>
    <t>RAP</t>
  </si>
  <si>
    <t>RAS</t>
  </si>
  <si>
    <t>RAX</t>
  </si>
  <si>
    <t>RBD</t>
  </si>
  <si>
    <t>RBK</t>
  </si>
  <si>
    <t>RBL</t>
  </si>
  <si>
    <t>RBN</t>
  </si>
  <si>
    <t>RBT</t>
  </si>
  <si>
    <t>RC9</t>
  </si>
  <si>
    <t>RCB</t>
  </si>
  <si>
    <t>RCD</t>
  </si>
  <si>
    <t>RCF</t>
  </si>
  <si>
    <t>RCX</t>
  </si>
  <si>
    <t>RD1</t>
  </si>
  <si>
    <t>RD8</t>
  </si>
  <si>
    <t>RDE</t>
  </si>
  <si>
    <t>RDU</t>
  </si>
  <si>
    <t>REF</t>
  </si>
  <si>
    <t>REM</t>
  </si>
  <si>
    <t>REN</t>
  </si>
  <si>
    <t>RF4</t>
  </si>
  <si>
    <t>RFF</t>
  </si>
  <si>
    <t>RFR</t>
  </si>
  <si>
    <t>RFS</t>
  </si>
  <si>
    <t>RGN</t>
  </si>
  <si>
    <t>RGP</t>
  </si>
  <si>
    <t>RGR</t>
  </si>
  <si>
    <t>RGT</t>
  </si>
  <si>
    <t>RH5</t>
  </si>
  <si>
    <t>RH8</t>
  </si>
  <si>
    <t>RHM</t>
  </si>
  <si>
    <t>RHQ</t>
  </si>
  <si>
    <t>RHU</t>
  </si>
  <si>
    <t>RHW</t>
  </si>
  <si>
    <t>RJ1</t>
  </si>
  <si>
    <t>RJ2</t>
  </si>
  <si>
    <t>RJ6</t>
  </si>
  <si>
    <t>RJ7</t>
  </si>
  <si>
    <t>RJC</t>
  </si>
  <si>
    <t>RJE</t>
  </si>
  <si>
    <t>RJL</t>
  </si>
  <si>
    <t>RJN</t>
  </si>
  <si>
    <t>RJR</t>
  </si>
  <si>
    <t>RJZ</t>
  </si>
  <si>
    <t>RK5</t>
  </si>
  <si>
    <t>RK9</t>
  </si>
  <si>
    <t>RKB</t>
  </si>
  <si>
    <t>RKE</t>
  </si>
  <si>
    <t>RL4</t>
  </si>
  <si>
    <t>RLQ</t>
  </si>
  <si>
    <t>RLT</t>
  </si>
  <si>
    <t>RM1</t>
  </si>
  <si>
    <t>RM3</t>
  </si>
  <si>
    <t>RMC</t>
  </si>
  <si>
    <t>RMP</t>
  </si>
  <si>
    <t>RN3</t>
  </si>
  <si>
    <t>RN5</t>
  </si>
  <si>
    <t>RN7</t>
  </si>
  <si>
    <t>RNA</t>
  </si>
  <si>
    <t>RNN</t>
  </si>
  <si>
    <t>RNQ</t>
  </si>
  <si>
    <t>RNS</t>
  </si>
  <si>
    <t>RNZ</t>
  </si>
  <si>
    <t>RP5</t>
  </si>
  <si>
    <t>RPA</t>
  </si>
  <si>
    <t>RPY</t>
  </si>
  <si>
    <t>RQM</t>
  </si>
  <si>
    <t>RQW</t>
  </si>
  <si>
    <t>RQX</t>
  </si>
  <si>
    <t>RR7</t>
  </si>
  <si>
    <t>RR8</t>
  </si>
  <si>
    <t>RRF</t>
  </si>
  <si>
    <t>RRK</t>
  </si>
  <si>
    <t>RRV</t>
  </si>
  <si>
    <t>RTD</t>
  </si>
  <si>
    <t>RTE</t>
  </si>
  <si>
    <t>RTF</t>
  </si>
  <si>
    <t>RTG</t>
  </si>
  <si>
    <t>RTH</t>
  </si>
  <si>
    <t>RTK</t>
  </si>
  <si>
    <t>RTP</t>
  </si>
  <si>
    <t>RTR</t>
  </si>
  <si>
    <t>RTX</t>
  </si>
  <si>
    <t>RVJ</t>
  </si>
  <si>
    <t>RVR</t>
  </si>
  <si>
    <t>RVV</t>
  </si>
  <si>
    <t>RVW</t>
  </si>
  <si>
    <t>RWA</t>
  </si>
  <si>
    <t>RWD</t>
  </si>
  <si>
    <t>RWE</t>
  </si>
  <si>
    <t>RWF</t>
  </si>
  <si>
    <t>RWG</t>
  </si>
  <si>
    <t>RWH</t>
  </si>
  <si>
    <t>RWJ</t>
  </si>
  <si>
    <t>RWP</t>
  </si>
  <si>
    <t>RWW</t>
  </si>
  <si>
    <t>RWY</t>
  </si>
  <si>
    <t>RX1</t>
  </si>
  <si>
    <t>RXC</t>
  </si>
  <si>
    <t>RXF</t>
  </si>
  <si>
    <t>RXK</t>
  </si>
  <si>
    <t>RXL</t>
  </si>
  <si>
    <t>RXN</t>
  </si>
  <si>
    <t>RXP</t>
  </si>
  <si>
    <t>RXQ</t>
  </si>
  <si>
    <t>RXR</t>
  </si>
  <si>
    <t>RXW</t>
  </si>
  <si>
    <t>RYJ</t>
  </si>
  <si>
    <t>RYR</t>
  </si>
  <si>
    <t>7A1</t>
  </si>
  <si>
    <t>7A5</t>
  </si>
  <si>
    <t>7A2</t>
  </si>
  <si>
    <t>7A6</t>
  </si>
  <si>
    <t>7A4</t>
  </si>
  <si>
    <t>7A3</t>
  </si>
  <si>
    <t>*</t>
  </si>
  <si>
    <t>RBV</t>
  </si>
  <si>
    <t>Introduction</t>
  </si>
  <si>
    <t>Version</t>
  </si>
  <si>
    <t>Description and Amendment History</t>
  </si>
  <si>
    <t>Date</t>
  </si>
  <si>
    <t>Liverpool University Hospitals NHS Foundation Trust</t>
  </si>
  <si>
    <t>University Hospitals Bristol and Weston NHS Foundation Trust</t>
  </si>
  <si>
    <t>Mid and South Essex NHS Foundation Trust</t>
  </si>
  <si>
    <t>Bedfordshire Hospitals NHS Foundation Trust</t>
  </si>
  <si>
    <t>Content of the data viewer</t>
  </si>
  <si>
    <t>University Hospitals Sussex NHS Foundation Trust</t>
  </si>
  <si>
    <t>R0D</t>
  </si>
  <si>
    <t>University Hospitals Dorset NHS Foundation Trust</t>
  </si>
  <si>
    <t>Northern Care Alliance NHS Foundation Trust</t>
  </si>
  <si>
    <t>Diagnosis and staging</t>
  </si>
  <si>
    <t>Tab</t>
  </si>
  <si>
    <t>Description</t>
  </si>
  <si>
    <t>NOGCA State of the Nation Report, January 2025: Data Viewer</t>
  </si>
  <si>
    <t>Number of people diagnosed with OG cancer</t>
  </si>
  <si>
    <t>NOGCA performance indicator values for English NHS trusts (1 April 2021 - 31 March 2023)</t>
  </si>
  <si>
    <t xml:space="preserve">This table gives information on the non-surgical performance indicator values for each NHS trust in England with at least five diagnoses of oesophago-gastric cancer over the two-year audit period. </t>
  </si>
  <si>
    <t>Non-surgical indicators are presented based on the NHS organisation where the patient was diagnosed, as recorded in the RCRD.  Exceptions: for tertiary centres listed as trust of diagnosis (Christie, Clatterbridge, Royal Marsden), the audit reallocated most diagnoses to trust of endoscopy. Royal Marsden did have records of endoscopy and therefore remained as the trust of diagnosis for some patients.</t>
  </si>
  <si>
    <t xml:space="preserve">The total number of oesophago-gastric cancer diagnoses summed across NHS trusts is less than the national figure as: (1) not all diagnoses had a trust of diagnosis in the RCRD data, (2) diagnoses recorded at The Christie or the Clatterbridge in RCRD, which could not be reallocated, are not included in the table below, and (3) trusts with fewer than five diagnoses of oesophago-gastric cancer over the two-year audit period are not displayed. </t>
  </si>
  <si>
    <t>Time period of diagnosis (MM/YY)</t>
  </si>
  <si>
    <t>Cancer Alliance Name</t>
  </si>
  <si>
    <t>Cancer Alliance code</t>
  </si>
  <si>
    <t>NHS Trust code</t>
  </si>
  <si>
    <t>NHS Trust name</t>
  </si>
  <si>
    <t>No. of people diagnosed with oesophago-gastric cancer</t>
  </si>
  <si>
    <t xml:space="preserve">No. of people diagnosed with oesophago-gastric cancer after urgent GP referral </t>
  </si>
  <si>
    <t>No. of people receiving disease-targeted treatment after urgent GP referral</t>
  </si>
  <si>
    <r>
      <t xml:space="preserve">% diagnosed after being admitted as an emergency
OVERALL
</t>
    </r>
    <r>
      <rPr>
        <i/>
        <sz val="11"/>
        <color theme="1"/>
        <rFont val="Calibri"/>
        <family val="2"/>
      </rPr>
      <t>Lower values = better</t>
    </r>
  </si>
  <si>
    <r>
      <t xml:space="preserve">% diagnosed after being admitted as an emergency
OESOPHAGEAL
</t>
    </r>
    <r>
      <rPr>
        <i/>
        <sz val="11"/>
        <color theme="1"/>
        <rFont val="Calibri"/>
        <family val="2"/>
      </rPr>
      <t>Lower values = better</t>
    </r>
  </si>
  <si>
    <r>
      <t xml:space="preserve">% diagnosed after being admitted as an emergency
GASTRIC
</t>
    </r>
    <r>
      <rPr>
        <i/>
        <sz val="11"/>
        <color theme="1"/>
        <rFont val="Calibri"/>
        <family val="2"/>
      </rPr>
      <t>Lower values = better</t>
    </r>
  </si>
  <si>
    <r>
      <t xml:space="preserve">% diagnosed with stage 4 disease
</t>
    </r>
    <r>
      <rPr>
        <i/>
        <sz val="11"/>
        <color theme="1"/>
        <rFont val="Calibri"/>
        <family val="2"/>
      </rPr>
      <t>Lower values = better</t>
    </r>
  </si>
  <si>
    <r>
      <t xml:space="preserve">% diagnosed with unknown stage
</t>
    </r>
    <r>
      <rPr>
        <i/>
        <sz val="11"/>
        <color theme="1"/>
        <rFont val="Calibri"/>
        <family val="2"/>
      </rPr>
      <t>Lower values = better</t>
    </r>
  </si>
  <si>
    <r>
      <t xml:space="preserve">Median days from referral to diagnosis, days (IQR)
</t>
    </r>
    <r>
      <rPr>
        <i/>
        <sz val="11"/>
        <color theme="1"/>
        <rFont val="Calibri"/>
        <family val="2"/>
      </rPr>
      <t>Lower values = better</t>
    </r>
  </si>
  <si>
    <r>
      <t xml:space="preserve">Median days from referral to first treatment, days (IQR)
</t>
    </r>
    <r>
      <rPr>
        <i/>
        <sz val="11"/>
        <color theme="1"/>
        <rFont val="Calibri"/>
        <family val="2"/>
      </rPr>
      <t>Lower values = better</t>
    </r>
  </si>
  <si>
    <r>
      <t xml:space="preserve">% diagnosed within 28 days of referral
</t>
    </r>
    <r>
      <rPr>
        <i/>
        <sz val="11"/>
        <color theme="1"/>
        <rFont val="Calibri"/>
        <family val="2"/>
      </rPr>
      <t>Higher values = better</t>
    </r>
  </si>
  <si>
    <r>
      <t xml:space="preserve">% treated within 62 days of referral
</t>
    </r>
    <r>
      <rPr>
        <i/>
        <sz val="11"/>
        <color theme="1"/>
        <rFont val="Calibri"/>
        <family val="2"/>
      </rPr>
      <t>Higher values = better</t>
    </r>
  </si>
  <si>
    <r>
      <t xml:space="preserve">% seen by a CNS at diagnosis
(denominator: diagnoses with complete CNS data)
</t>
    </r>
    <r>
      <rPr>
        <i/>
        <sz val="11"/>
        <color theme="1"/>
        <rFont val="Calibri"/>
        <family val="2"/>
      </rPr>
      <t>Higher values = better</t>
    </r>
  </si>
  <si>
    <r>
      <t xml:space="preserve">% seen by a CNS at diagnosis
(denominator: all diagnoses)
</t>
    </r>
    <r>
      <rPr>
        <i/>
        <sz val="11"/>
        <color theme="1"/>
        <rFont val="Calibri"/>
        <family val="2"/>
      </rPr>
      <t>Higher values = better</t>
    </r>
  </si>
  <si>
    <r>
      <t xml:space="preserve">% of diagnoses with complete CNS data
</t>
    </r>
    <r>
      <rPr>
        <i/>
        <sz val="11"/>
        <color theme="1"/>
        <rFont val="Calibri"/>
        <family val="2"/>
        <scheme val="minor"/>
      </rPr>
      <t>Higher values = better</t>
    </r>
  </si>
  <si>
    <t>04/21 - 03/23</t>
  </si>
  <si>
    <t>England</t>
  </si>
  <si>
    <t>19 (13 to 29)</t>
  </si>
  <si>
    <t>79 (62 to 99)</t>
  </si>
  <si>
    <t>23 (16 to 34.5)</t>
  </si>
  <si>
    <t>98 (82 to 130)</t>
  </si>
  <si>
    <t>**</t>
  </si>
  <si>
    <t>18 (13.5 to 28)</t>
  </si>
  <si>
    <t>78 (62 to 90)</t>
  </si>
  <si>
    <t>17 (11 to 22)</t>
  </si>
  <si>
    <t>72 (59 to 86)</t>
  </si>
  <si>
    <t>16 (12 to 26)</t>
  </si>
  <si>
    <t>77 (66 to 87)</t>
  </si>
  <si>
    <t>19 (12 to 31)</t>
  </si>
  <si>
    <t>70 (59 to 91)</t>
  </si>
  <si>
    <t>20 (14 to 36)</t>
  </si>
  <si>
    <t>81.5 (63 to 108.5)</t>
  </si>
  <si>
    <t>22 (17 to 28.5)</t>
  </si>
  <si>
    <t>67.5 (59 to 84)</t>
  </si>
  <si>
    <t>23 (15 to 38)</t>
  </si>
  <si>
    <t>80 (64 to 99)</t>
  </si>
  <si>
    <t>13 (9 to 23)</t>
  </si>
  <si>
    <t>80 (64 to 111)</t>
  </si>
  <si>
    <t>13 (8 to 21)</t>
  </si>
  <si>
    <t>74 (63 to 85)</t>
  </si>
  <si>
    <t>26 (18 to 42)</t>
  </si>
  <si>
    <t>94 (75 to 117)</t>
  </si>
  <si>
    <t>23 (18 to 31)</t>
  </si>
  <si>
    <t>64 (56 to 83)</t>
  </si>
  <si>
    <t>23.5 (18.5 to 43.5)</t>
  </si>
  <si>
    <t>76.5 (65 to 94)</t>
  </si>
  <si>
    <t>32 (22 to 43)</t>
  </si>
  <si>
    <t>105 (79 to 117)</t>
  </si>
  <si>
    <t>18 (8 to 29)</t>
  </si>
  <si>
    <t>71 (59 to 85)</t>
  </si>
  <si>
    <t>15 (13 to 28)</t>
  </si>
  <si>
    <t>70 (53 to 83)</t>
  </si>
  <si>
    <t>19 (8 to 37)</t>
  </si>
  <si>
    <t>95 (76 to 126)</t>
  </si>
  <si>
    <t>9 (5 to 17)</t>
  </si>
  <si>
    <t>70.5 (60 to 82)</t>
  </si>
  <si>
    <t>19 (12 to 30)</t>
  </si>
  <si>
    <t>77 (60 to 93)</t>
  </si>
  <si>
    <t>22.5 (14 to 32)</t>
  </si>
  <si>
    <t>62 (55 to 83)</t>
  </si>
  <si>
    <t>21 (15 to 29)</t>
  </si>
  <si>
    <t>81 (69 to 112)</t>
  </si>
  <si>
    <t>14 (0 to 23)</t>
  </si>
  <si>
    <t>81 (71 to 97)</t>
  </si>
  <si>
    <t>13 (9 to 22)</t>
  </si>
  <si>
    <t>78 (62 to 98)</t>
  </si>
  <si>
    <t>16 (12 to 23)</t>
  </si>
  <si>
    <t>66 (55 to 86)</t>
  </si>
  <si>
    <t>27 (20 to 36)</t>
  </si>
  <si>
    <t>95.5 (80 to 122)</t>
  </si>
  <si>
    <t>19.5 (15 to 29.5)</t>
  </si>
  <si>
    <t>81.5 (65 to 97)</t>
  </si>
  <si>
    <t>23 (15 to 32)</t>
  </si>
  <si>
    <t>96 (83 to 117)</t>
  </si>
  <si>
    <t>21 (14 to 28)</t>
  </si>
  <si>
    <t>77.5 (60 to 94)</t>
  </si>
  <si>
    <t>19 (13 to 28)</t>
  </si>
  <si>
    <t>85 (68 to 107)</t>
  </si>
  <si>
    <t>7 (2 to 17)</t>
  </si>
  <si>
    <t>67 (56 to 84)</t>
  </si>
  <si>
    <t>21 (15 to 34)</t>
  </si>
  <si>
    <t>79 (65 to 96)</t>
  </si>
  <si>
    <t>26 (19 to 36)</t>
  </si>
  <si>
    <t>84.5 (67 to 119)</t>
  </si>
  <si>
    <t>20 (14 to 26.5)</t>
  </si>
  <si>
    <t>82.5 (75 to 97)</t>
  </si>
  <si>
    <t>22 (18 to 34)</t>
  </si>
  <si>
    <t>78 (68 to 94)</t>
  </si>
  <si>
    <t>18 (12 to 25)</t>
  </si>
  <si>
    <t>74 (63 to 90)</t>
  </si>
  <si>
    <t>33 (22 to 42)</t>
  </si>
  <si>
    <t>85.5 (69 to 104)</t>
  </si>
  <si>
    <t>17 (13 to 23)</t>
  </si>
  <si>
    <t>70 (56 to 85)</t>
  </si>
  <si>
    <t>13.5 (11 to 19)</t>
  </si>
  <si>
    <t>62 (50 to 80)</t>
  </si>
  <si>
    <t>22 (14 to 36)</t>
  </si>
  <si>
    <t>61 (50 to 87)</t>
  </si>
  <si>
    <t>19.5 (9 to 33)</t>
  </si>
  <si>
    <t>74 (55 to 99)</t>
  </si>
  <si>
    <t>14 (8 to 29)</t>
  </si>
  <si>
    <t>70 (60 to 90)</t>
  </si>
  <si>
    <t>13 (8 to 20)</t>
  </si>
  <si>
    <t>56 (45 to 69)</t>
  </si>
  <si>
    <t>18 (14 to 28)</t>
  </si>
  <si>
    <t>74 (62 to 91)</t>
  </si>
  <si>
    <t>64 (56 to 77)</t>
  </si>
  <si>
    <t>17 (12 to 31)</t>
  </si>
  <si>
    <t>79.5 (62 to 97.5)</t>
  </si>
  <si>
    <t>17 (11 to 29)</t>
  </si>
  <si>
    <t>65 (58 to 85)</t>
  </si>
  <si>
    <t>17 (11 to 31)</t>
  </si>
  <si>
    <t>68 (58 to 86.5)</t>
  </si>
  <si>
    <t>21 (10 to 32)</t>
  </si>
  <si>
    <t>68 (57 to 92)</t>
  </si>
  <si>
    <t>24 (17 to 34)</t>
  </si>
  <si>
    <t>83.5 (70 to 104)</t>
  </si>
  <si>
    <t>19 (12 to 34)</t>
  </si>
  <si>
    <t>86 (77 to 103)</t>
  </si>
  <si>
    <t>24 (16 to 36)</t>
  </si>
  <si>
    <t>85 (72 to 105)</t>
  </si>
  <si>
    <t>25 (19 to 36)</t>
  </si>
  <si>
    <t>107 (86 to 129)</t>
  </si>
  <si>
    <t>22 (9 to 33)</t>
  </si>
  <si>
    <t>85 (69 to 104)</t>
  </si>
  <si>
    <t>17 (12.5 to 31)</t>
  </si>
  <si>
    <t>86 (68 to 123)</t>
  </si>
  <si>
    <t>16.5 (11 to 21)</t>
  </si>
  <si>
    <t>64 (57 to 75)</t>
  </si>
  <si>
    <t>15 (11 to 23)</t>
  </si>
  <si>
    <t>76 (60 to 98)</t>
  </si>
  <si>
    <t>10 (7 to 24)</t>
  </si>
  <si>
    <t>72 (60 to 94)</t>
  </si>
  <si>
    <t>20 (12 to 36)</t>
  </si>
  <si>
    <t>77.5 (62 to 91)</t>
  </si>
  <si>
    <t>17 (13 to 27)</t>
  </si>
  <si>
    <t>77 (64 to 99)</t>
  </si>
  <si>
    <t>98 (80 to 121)</t>
  </si>
  <si>
    <t>24 (15 to 29)</t>
  </si>
  <si>
    <t>80 (70 to 89)</t>
  </si>
  <si>
    <t>79.5 (66.5 to 97)</t>
  </si>
  <si>
    <t>22 (17 to 28)</t>
  </si>
  <si>
    <t>74 (59 to 91)</t>
  </si>
  <si>
    <t>22 (15 to 29.5)</t>
  </si>
  <si>
    <t>94 (80 to 113)</t>
  </si>
  <si>
    <t>14 (10 to 19)</t>
  </si>
  <si>
    <t>82 (68 to 95)</t>
  </si>
  <si>
    <t>19.5 (13 to 26)</t>
  </si>
  <si>
    <t>84 (73.5 to 111.5)</t>
  </si>
  <si>
    <t>13 (9 to 19)</t>
  </si>
  <si>
    <t>94 (77 to 108)</t>
  </si>
  <si>
    <t>18 (12 to 27)</t>
  </si>
  <si>
    <t>73 (56 to 85)</t>
  </si>
  <si>
    <t>16 (8.5 to 34)</t>
  </si>
  <si>
    <t>81 (67 to 99)</t>
  </si>
  <si>
    <t>21 (16 to 28)</t>
  </si>
  <si>
    <t>100.5 (78 to 138)</t>
  </si>
  <si>
    <t>73 (61.5 to 96)</t>
  </si>
  <si>
    <t>17 (13 to 29)</t>
  </si>
  <si>
    <t>88.5 (74 to 110)</t>
  </si>
  <si>
    <t>21.5 (15 to 28)</t>
  </si>
  <si>
    <t>91 (78 to 114)</t>
  </si>
  <si>
    <t>26 (20 to 32.5)</t>
  </si>
  <si>
    <t>74 (66 to 108)</t>
  </si>
  <si>
    <t>16 (10 to 25)</t>
  </si>
  <si>
    <t>85.5 (68 to 112)</t>
  </si>
  <si>
    <t>20 (18 to 28)</t>
  </si>
  <si>
    <t>86.5 (68 to 120)</t>
  </si>
  <si>
    <t>23 (7.5 to 33.5)</t>
  </si>
  <si>
    <t>56 (40 to 83)</t>
  </si>
  <si>
    <t>20.5 (14 to 28)</t>
  </si>
  <si>
    <t>53.5 (43 to 75)</t>
  </si>
  <si>
    <t>21 (14 to 26.5)</t>
  </si>
  <si>
    <t>78 (66 to 104)</t>
  </si>
  <si>
    <t>31 (23 to 34)</t>
  </si>
  <si>
    <t>12 (8 to 20)</t>
  </si>
  <si>
    <t>74.5 (62 to 96)</t>
  </si>
  <si>
    <t>0 (0 to 10)</t>
  </si>
  <si>
    <t>66 (58 to 86)</t>
  </si>
  <si>
    <t>16.5 (10 to 22)</t>
  </si>
  <si>
    <t>69 (50 to 84)</t>
  </si>
  <si>
    <t>18 (12 to 32)</t>
  </si>
  <si>
    <t>84 (64 to 106)</t>
  </si>
  <si>
    <t>22 (14 to 48)</t>
  </si>
  <si>
    <t>73 (58 to 98)</t>
  </si>
  <si>
    <t>11 (8 to 18)</t>
  </si>
  <si>
    <t>56 (44 to 61)</t>
  </si>
  <si>
    <t>16 (11 to 21)</t>
  </si>
  <si>
    <t>73 (61 to 96)</t>
  </si>
  <si>
    <t>25 (18 to 37)</t>
  </si>
  <si>
    <t>101 (81 to 126)</t>
  </si>
  <si>
    <t>19 (15 to 24)</t>
  </si>
  <si>
    <t>64.5 (54 to 81)</t>
  </si>
  <si>
    <t>27 (17 to 35)</t>
  </si>
  <si>
    <t>18 (11 to 28)</t>
  </si>
  <si>
    <t>73 (59 to 93)</t>
  </si>
  <si>
    <t>21.5 (14 to 34)</t>
  </si>
  <si>
    <t>84 (68 to 112)</t>
  </si>
  <si>
    <t>17.5 (12 to 25)</t>
  </si>
  <si>
    <t>78 (64 to 99)</t>
  </si>
  <si>
    <t>19 (15 to 28)</t>
  </si>
  <si>
    <t>80 (61 to 98)</t>
  </si>
  <si>
    <t>21 (13 to 35)</t>
  </si>
  <si>
    <t>69.5 (55 to 77)</t>
  </si>
  <si>
    <t>21 (17 to 35)</t>
  </si>
  <si>
    <t>68 (54 to 87)</t>
  </si>
  <si>
    <t>20 (15 to 30)</t>
  </si>
  <si>
    <t>73.5 (61 to 94)</t>
  </si>
  <si>
    <t>28 (20 to 42)</t>
  </si>
  <si>
    <t>80 (65.5 to 98.5)</t>
  </si>
  <si>
    <t>18 (13 to 28)</t>
  </si>
  <si>
    <t>103 (83 to 119)</t>
  </si>
  <si>
    <t>16 (12 to 25)</t>
  </si>
  <si>
    <t>88 (70 to 105)</t>
  </si>
  <si>
    <t>22 (17 to 30)</t>
  </si>
  <si>
    <t>71 (57 to 82)</t>
  </si>
  <si>
    <t>13 (10 to 20)</t>
  </si>
  <si>
    <t>71 (56 to 91)</t>
  </si>
  <si>
    <t>13.5 (9 to 27)</t>
  </si>
  <si>
    <t>71 (55 to 86)</t>
  </si>
  <si>
    <t>15 (7.5 to 22.5)</t>
  </si>
  <si>
    <t>74 (60 to 91)</t>
  </si>
  <si>
    <t>20 (15 to 28)</t>
  </si>
  <si>
    <t>81 (64 to 102)</t>
  </si>
  <si>
    <t>14 (11 to 25)</t>
  </si>
  <si>
    <t>77 (60 to 105)</t>
  </si>
  <si>
    <t>18 (11 to 25)</t>
  </si>
  <si>
    <t>74.5 (60 to 92)</t>
  </si>
  <si>
    <t>25 (18 to 40)</t>
  </si>
  <si>
    <t>94 (75.5 to 109)</t>
  </si>
  <si>
    <t>15 (9 to 30)</t>
  </si>
  <si>
    <t>77 (61 to 98)</t>
  </si>
  <si>
    <t>22 (16 to 29)</t>
  </si>
  <si>
    <t>78 (66 to 96)</t>
  </si>
  <si>
    <t>14 (10 to 20)</t>
  </si>
  <si>
    <t>91 (70 to 111)</t>
  </si>
  <si>
    <t>21 (11 to 32)</t>
  </si>
  <si>
    <t>85.5 (64.5 to 110)</t>
  </si>
  <si>
    <t>20 (14 to 32)</t>
  </si>
  <si>
    <t>65.5 (57 to 84)</t>
  </si>
  <si>
    <t>14 (9 to 24)</t>
  </si>
  <si>
    <t>84 (74.5 to 102.5)</t>
  </si>
  <si>
    <t>26.5 (17 to 36)</t>
  </si>
  <si>
    <t>96 (80 to 110)</t>
  </si>
  <si>
    <t>21 (14 to 35)</t>
  </si>
  <si>
    <t>73 (63 to 95)</t>
  </si>
  <si>
    <t>16 (14 to 25)</t>
  </si>
  <si>
    <t>103 (85 to 126)</t>
  </si>
  <si>
    <t>21 (12 to 35)</t>
  </si>
  <si>
    <t>78.5 (60 to 112)</t>
  </si>
  <si>
    <t>23 (17 to 34)</t>
  </si>
  <si>
    <t>84 (69 to 102)</t>
  </si>
  <si>
    <t>RCRD</t>
  </si>
  <si>
    <t>Rapid Cancer Registration Data</t>
  </si>
  <si>
    <t>Results suppressed due to number in denominator &lt;10 over audit period</t>
  </si>
  <si>
    <t>Results suppressed due to poor completeness (&lt;50%) of the CNS variable</t>
  </si>
  <si>
    <t>NOGCA performance indicator values for people diagnosed at Welsh Local Health Boards (1 April 2021 - 31 March 2023)</t>
  </si>
  <si>
    <t xml:space="preserve">This table gives information on the performance indicator values for each Local Health Board in Wales </t>
  </si>
  <si>
    <t>Non-surgical indicators are presented based on the NHS organisation where the patient was diagnosed, as recorded in Welsh cancer data</t>
  </si>
  <si>
    <t>Years of diagnosis (MM/YY)</t>
  </si>
  <si>
    <t>Local Health Board code</t>
  </si>
  <si>
    <t>Local Health Board name</t>
  </si>
  <si>
    <t xml:space="preserve">No. of people diagnosed with oesophago-gastric cancer </t>
  </si>
  <si>
    <r>
      <t xml:space="preserve">% diagnosed after being admitted as an emergency
</t>
    </r>
    <r>
      <rPr>
        <i/>
        <sz val="11"/>
        <color theme="1"/>
        <rFont val="Calibri"/>
        <family val="2"/>
      </rPr>
      <t>Lower values = better</t>
    </r>
  </si>
  <si>
    <r>
      <t xml:space="preserve">% diagnosed with stage 4 disease or unknown stage
</t>
    </r>
    <r>
      <rPr>
        <i/>
        <sz val="11"/>
        <color theme="1"/>
        <rFont val="Calibri"/>
        <family val="2"/>
      </rPr>
      <t>Lower values = better</t>
    </r>
  </si>
  <si>
    <r>
      <t xml:space="preserve">% treated within 62 days of referral 
</t>
    </r>
    <r>
      <rPr>
        <i/>
        <sz val="11"/>
        <color theme="1"/>
        <rFont val="Calibri"/>
        <family val="2"/>
      </rPr>
      <t>Higher values = better</t>
    </r>
  </si>
  <si>
    <t>W92000004</t>
  </si>
  <si>
    <t>Wales</t>
  </si>
  <si>
    <t>18 (6 to 32)</t>
  </si>
  <si>
    <t>78 (55 to 105)</t>
  </si>
  <si>
    <t>21 (8 to 34)</t>
  </si>
  <si>
    <t>69.5 (42 to 98)</t>
  </si>
  <si>
    <t>14 (6 to 28.5)</t>
  </si>
  <si>
    <t>83 (59 to 111)</t>
  </si>
  <si>
    <t>17 (7 to 34)</t>
  </si>
  <si>
    <t>78 (57 to 110)</t>
  </si>
  <si>
    <t>18 (7 to 29)</t>
  </si>
  <si>
    <t>86 (62 to 106)</t>
  </si>
  <si>
    <t>21.5 (7 to 36.5)</t>
  </si>
  <si>
    <t>84 (62 to 124)</t>
  </si>
  <si>
    <t>13 (2 to 27)</t>
  </si>
  <si>
    <t>77.5 (56 to 101)</t>
  </si>
  <si>
    <t>NOGCA performance indicator (surgical) values for English NHS trusts (1 April 2020 - 31 March 2023)</t>
  </si>
  <si>
    <t>This table gives information on the performance indicator values related to surgery for each NHS trust in England performing at least 25 oesophago-gastric surgeries over a three-year period.</t>
  </si>
  <si>
    <t>Indicators related to surgery are presented based on the NHS organisation where the surgery was performed, as recorded in HES.</t>
  </si>
  <si>
    <t>The total number of oesophago-gastric cancer surgeries summed across NHS trusts is less than the national figure as trusts with fewer than 25 oesophago-gastric surgeries over a three-year period are not displayed.</t>
  </si>
  <si>
    <t>No. of people diagnosed with oesophago-gastric cancer and undergoing surgery  with curative intent</t>
  </si>
  <si>
    <t>90-day survival rate (unadjusted)</t>
  </si>
  <si>
    <t>90-day survival rate (adjusted)</t>
  </si>
  <si>
    <t>1-year survival rate^ (unadjusted)</t>
  </si>
  <si>
    <t>1-year survival rate^ (adjusted)</t>
  </si>
  <si>
    <t>04/20 - 03/23</t>
  </si>
  <si>
    <t>^</t>
  </si>
  <si>
    <t>Calculated for people diagnosed April 2020-March 2022 to ensure sufficient follow-up</t>
  </si>
  <si>
    <t>Fewer than 25 surgeries performed during the audit period 1 April 2020 - 31 March 2022</t>
  </si>
  <si>
    <t>NOGCA performance indicator (surgical) values for people who underwent surgery at Welsh centres (1 April 2020 - 31 March 2023)</t>
  </si>
  <si>
    <t>Indicators related to surgery are presented based on the surgical centre where the surgery was performed, as recorded in Welsh cancer data</t>
  </si>
  <si>
    <t>No. of people diagnosed with oesophago-gastric cancer who underwent surgery with curative intent</t>
  </si>
  <si>
    <t>Adjusted 90-day survival after surgery</t>
  </si>
  <si>
    <t>Adjusted 1-year survival after surgery</t>
  </si>
  <si>
    <t>NOGCA performance indicators (SACT-related)for English NHS trusts (1 April 2021 - 31 March 2023)</t>
  </si>
  <si>
    <t xml:space="preserve">This table gives information on the SACT-related performance indicator values for each NHS trust in England with at least five people with diagnoses of oesophago-gastric cancer treated with SACT over the two-year audit period. </t>
  </si>
  <si>
    <t>These indicators are presented based on the NHS organisation where the SACT was delivered, as recorded in the SACT dataset.</t>
  </si>
  <si>
    <t xml:space="preserve">The total number of oesophago-gastric cancer diagnoses treated with SACT summed across NHS trusts is less than the national figure as (1) trusts with fewer than five cases of oesophago-gastric cancer treated with SACT over the two-year audit period are not displayed, and (2) trusts with between 5-25 cases of oesophago-gastric cancer treated with SACT over the two-year audit period are included in the table but results are suppressed </t>
  </si>
  <si>
    <t>No. of people diagnosed with oesophago-gastric cancer and treated with SACT</t>
  </si>
  <si>
    <r>
      <t xml:space="preserve">% starting palliative SACT completing at least 4 cycles of treatment
</t>
    </r>
    <r>
      <rPr>
        <i/>
        <sz val="11"/>
        <color theme="1"/>
        <rFont val="Calibri"/>
        <family val="2"/>
      </rPr>
      <t>Higher values = better</t>
    </r>
  </si>
  <si>
    <r>
      <t xml:space="preserve">% of people diagnosed with stage 4 disease dying within 30 days of starting SACT
</t>
    </r>
    <r>
      <rPr>
        <i/>
        <sz val="11"/>
        <color theme="1"/>
        <rFont val="Calibri"/>
        <family val="2"/>
      </rPr>
      <t>Lower values = better</t>
    </r>
  </si>
  <si>
    <t>SACT</t>
  </si>
  <si>
    <t>Systemic Anti-Cancer Therapy</t>
  </si>
  <si>
    <t xml:space="preserve">Fewer than 25 diagnosed with oesophago-gastric cancer and treated with SACT during the audit period </t>
  </si>
  <si>
    <t>Isle Of Wight NHS Trust</t>
  </si>
  <si>
    <t>Torbay and South Devon NHS Foundation Trust</t>
  </si>
  <si>
    <t>Hillingdon Hospitals NHS Foundation Trust</t>
  </si>
  <si>
    <t>Mersey And West Lancashire Teaching Hospitals NHS Trust</t>
  </si>
  <si>
    <t>York and Scarborough Teaching Hospitals NHS Foundation Trust</t>
  </si>
  <si>
    <t>Queen Elizabeth Hospital, King's Lynn, NHS Foundation Trust</t>
  </si>
  <si>
    <t>Royal United Hospitals Bath NHS Foundation Trust</t>
  </si>
  <si>
    <t>Rotherham NHS Foundation Trust</t>
  </si>
  <si>
    <t>Somerset NHS Foundation Trust</t>
  </si>
  <si>
    <t>Royal Devon University Healthcare NHS Foundation Trust</t>
  </si>
  <si>
    <t>Portsmouth Hospitals University NHS Trust</t>
  </si>
  <si>
    <t>Guy's and St Thomas' NHS Foundation Trust</t>
  </si>
  <si>
    <t>St George's University Hospitals NHS Foundation Trust</t>
  </si>
  <si>
    <t>South Warwickshire University NHS Foundation Trust</t>
  </si>
  <si>
    <t>University Hospitals Of North Midlands NHS Trust</t>
  </si>
  <si>
    <t>Countess Of Chester Hospital NHS Foundation Trust</t>
  </si>
  <si>
    <t>King's College Hospital NHS Foundation Trust</t>
  </si>
  <si>
    <t>Royal Wolverhampton NHS Trust</t>
  </si>
  <si>
    <t>Tameside and Glossop Integrated Care NHS Foundation Trust</t>
  </si>
  <si>
    <t>Dudley Group NHS Foundation Trust</t>
  </si>
  <si>
    <t>Royal Marsden NHS Foundation Trust</t>
  </si>
  <si>
    <t>Princess Alexandra Hospital NHS Trust</t>
  </si>
  <si>
    <t>Homerton Healthcare NHS Foundation Trust</t>
  </si>
  <si>
    <t>Newcastle Upon Tyne Hospitals NHS Foundation Trust</t>
  </si>
  <si>
    <t>University Hospitals Of Derby and Burton NHS Foundation Trust</t>
  </si>
  <si>
    <t>Ashford and St Peter's Hospitals NHS Foundation Trust</t>
  </si>
  <si>
    <t>University Hospitals Of Morecambe Bay NHS Foundation Trust</t>
  </si>
  <si>
    <t>University Hospitals Of Leicester NHS Trust</t>
  </si>
  <si>
    <t>West Hertfordshire Teaching Hospitals NHS Trust</t>
  </si>
  <si>
    <t>Warrington and Halton Teaching Hospitals NHS Foundation Trust</t>
  </si>
  <si>
    <t>Mid Yorkshire Teaching NHS Trust</t>
  </si>
  <si>
    <t>% diagnosed with stage 4 disease</t>
  </si>
  <si>
    <t>% diagnosed with unknown stage</t>
  </si>
  <si>
    <t>% diagnosed within 28 days of referral</t>
  </si>
  <si>
    <t>Waiting times</t>
  </si>
  <si>
    <t>Supportive care</t>
  </si>
  <si>
    <t>% diagnosed within 28 days of urgent GP referral</t>
  </si>
  <si>
    <t>% diagnosed after an emergency admission</t>
  </si>
  <si>
    <t xml:space="preserve">% of those having disease-targeted treatment who were treated within 62 days of urgent GP referral </t>
  </si>
  <si>
    <t xml:space="preserve">NHS Trust </t>
  </si>
  <si>
    <t>% seen by a CNS at diagnosis 
(denominator: patients with complete CNS data)</t>
  </si>
  <si>
    <t>Comparison Local Health Board</t>
  </si>
  <si>
    <t>Local Health Board</t>
  </si>
  <si>
    <t>NHS Trust</t>
  </si>
  <si>
    <t>Comparison NHS Trust</t>
  </si>
  <si>
    <t>Click in the cell below to select the NHS Trust (England) you want to view in the subsequent tabs:</t>
  </si>
  <si>
    <t>Click in the cell below to select an NHS Trust (England) you would like to compare with the above organisation:</t>
  </si>
  <si>
    <t>Click in the cell below to select the Local Health Board (Wales) you want to view in the subsequent tabs:</t>
  </si>
  <si>
    <t>Click in the cell below to select a Local Health Board (Wales) you would like to compare with the above organisation:</t>
  </si>
  <si>
    <t>NHS Trusts (England)</t>
  </si>
  <si>
    <t>Local Health Boards (Wales)</t>
  </si>
  <si>
    <t>% diagnosed with stage 4 disease or unknown stage</t>
  </si>
  <si>
    <t xml:space="preserve">% of those having disease-targeted treatment who were treated within 62 days of referral </t>
  </si>
  <si>
    <t>Introduction to NOGCA State of the Nation Report, January 2025: Data Viewer</t>
  </si>
  <si>
    <t>Indicators (Eng Trust)</t>
  </si>
  <si>
    <t>Indicators (Wales LHB)</t>
  </si>
  <si>
    <t>1 April 2021 - 31 March 2023</t>
  </si>
  <si>
    <t>Period 
(diagnosis date)</t>
  </si>
  <si>
    <t>1 April 2020 - 31 March 2023</t>
  </si>
  <si>
    <t>Number of people diagnosed with OG cancer undergoing curative surgery</t>
  </si>
  <si>
    <t>Adjusted 90-day postoperative survival (%)</t>
  </si>
  <si>
    <t>Adjusted 1-year postoperative survival (%) ^</t>
  </si>
  <si>
    <t>Selected Trust is not a surgical centre</t>
  </si>
  <si>
    <t>Number of people diagnosed with OG cancer treated with SACT</t>
  </si>
  <si>
    <t>% of people starting palliative SACT who completed at least 4 cycles of treatment</t>
  </si>
  <si>
    <t>% of people diagnosed with stage 4 disease who died within 30 days of starting SACT</t>
  </si>
  <si>
    <t>Surg indicators (Eng Trust)</t>
  </si>
  <si>
    <t>SACT indicators (Eng Trust)</t>
  </si>
  <si>
    <t>Surg indicators (Wales LHB)</t>
  </si>
  <si>
    <t>Non-surgical performance indicators for NHS trusts, England (1/4/2021-31/3/2023)</t>
  </si>
  <si>
    <t>Surgical performance indicators for NHS trusts, England (1/4/2020-31/3/2023)</t>
  </si>
  <si>
    <t>Systemic Anti-Cancer Therapy indicators for NHS Trusts, England (1/4/2021-31/3/2023)</t>
  </si>
  <si>
    <t>Non-surgical performance indicators for Local Health Boards, Wales (1/4/2021-31/3/2023)</t>
  </si>
  <si>
    <t>Surgical performance indicators for Local Health Boards, Wales (1/4/2020-31/3/2023)</t>
  </si>
  <si>
    <t>The NOGCA is part of the National Cancer Audit Collaborating Centre (NATCAN), the home of the ten national cancer audits in England and Wales. This national centre of excellence was established to strengthen cancer services by evaluating the process of diagnosis and treatment, and outcomes in multiple cancer sites.</t>
  </si>
  <si>
    <t xml:space="preserve">This file contains information on NHS organisations in England and Wales that provide care to patients with OG cancer.  </t>
  </si>
  <si>
    <t>The National Oesophago-Gastric Cancer Audit (NOGCA) evaluates the patterns of care and outcomes for people diagnosed with oesophageal or gastric (OG) cancer in England and Wales, and aims to support services to improve the quality of care for these patients.</t>
  </si>
  <si>
    <t>This file presents summary figures for NHS organisations across a number of sheets.  The figures relate to the information published in the January 2025 NOGCA State of the Nation Report and include:</t>
  </si>
  <si>
    <t>• Indicators about the care given to patients.</t>
  </si>
  <si>
    <t>• Information about outcomes of treatment (surgery and systemic anti-cancer therapy, SACT)</t>
  </si>
  <si>
    <t>The NOGCA State of the Nation Report January 2025 focuses on patients diagnosed with OG cancer over a two-year period between 1st April 2021 to 31st March 2023, with some measures (notably surgical outcomes) extended to cover a three-year period from 1st April 2020 to 31st March 2023.</t>
  </si>
  <si>
    <t>E92000001</t>
  </si>
  <si>
    <t>Greater Manchester</t>
  </si>
  <si>
    <t>E56000032</t>
  </si>
  <si>
    <t>Northern</t>
  </si>
  <si>
    <t>E56000029</t>
  </si>
  <si>
    <t>Wessex</t>
  </si>
  <si>
    <t>E56000016</t>
  </si>
  <si>
    <t>North East London</t>
  </si>
  <si>
    <t>E56000028</t>
  </si>
  <si>
    <t>RM Partners</t>
  </si>
  <si>
    <t xml:space="preserve">E56000021 </t>
  </si>
  <si>
    <t>Surrey and Sussex</t>
  </si>
  <si>
    <t xml:space="preserve">E56000012 </t>
  </si>
  <si>
    <t>Somerset, Wiltshire, Avon and Gloucestershire</t>
  </si>
  <si>
    <t>E56000033</t>
  </si>
  <si>
    <t>Peninsula</t>
  </si>
  <si>
    <t xml:space="preserve">E56000014 </t>
  </si>
  <si>
    <t>West Yorkshire and Harrogate</t>
  </si>
  <si>
    <t xml:space="preserve">E56000030 </t>
  </si>
  <si>
    <t>East of England</t>
  </si>
  <si>
    <t>E56000035</t>
  </si>
  <si>
    <t>North Central London</t>
  </si>
  <si>
    <t xml:space="preserve">E56000027 </t>
  </si>
  <si>
    <t>West Midlands</t>
  </si>
  <si>
    <t>E56000007</t>
  </si>
  <si>
    <t>Cheshire and Merseyside</t>
  </si>
  <si>
    <t>E56000005</t>
  </si>
  <si>
    <t>Humber and North Yorkshire</t>
  </si>
  <si>
    <t xml:space="preserve">E56000026 </t>
  </si>
  <si>
    <t>South Yorkshire and Bassetlaw</t>
  </si>
  <si>
    <t>E56000025</t>
  </si>
  <si>
    <t>Thames Valley</t>
  </si>
  <si>
    <t>E56000034</t>
  </si>
  <si>
    <t>South East London</t>
  </si>
  <si>
    <t>E56000010</t>
  </si>
  <si>
    <t>East Midlands</t>
  </si>
  <si>
    <t>E56000031</t>
  </si>
  <si>
    <t>Kent and Medway</t>
  </si>
  <si>
    <t xml:space="preserve">E56000011 </t>
  </si>
  <si>
    <t>Lancashire and South Cumbria</t>
  </si>
  <si>
    <t>E56000018</t>
  </si>
  <si>
    <t>Christie NHS Foundation Trust</t>
  </si>
  <si>
    <t>Clatterbridge Cancer Centre NHS Foundation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</si>
</sst>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_ ;\-#,##0\ "/>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2"/>
      <color theme="1"/>
      <name val="Arial"/>
      <family val="2"/>
    </font>
    <font>
      <b/>
      <sz val="10"/>
      <color theme="1"/>
      <name val="Calibri"/>
      <family val="2"/>
      <scheme val="minor"/>
    </font>
    <font>
      <b/>
      <sz val="16"/>
      <color theme="1"/>
      <name val="Calibri"/>
      <family val="2"/>
      <scheme val="minor"/>
    </font>
    <font>
      <b/>
      <sz val="11"/>
      <color rgb="FF000000"/>
      <name val="Calibri"/>
      <family val="2"/>
    </font>
    <font>
      <b/>
      <sz val="10"/>
      <color rgb="FF000000"/>
      <name val="Calibri"/>
      <family val="2"/>
    </font>
    <font>
      <u/>
      <sz val="11"/>
      <color theme="10"/>
      <name val="Calibri"/>
      <family val="2"/>
      <scheme val="minor"/>
    </font>
    <font>
      <sz val="16"/>
      <color theme="1"/>
      <name val="Calibri"/>
      <family val="2"/>
      <scheme val="minor"/>
    </font>
    <font>
      <sz val="11"/>
      <name val="Calibri"/>
      <family val="2"/>
      <scheme val="minor"/>
    </font>
    <font>
      <sz val="11"/>
      <color rgb="FFFF0000"/>
      <name val="Calibri"/>
      <family val="2"/>
      <scheme val="minor"/>
    </font>
    <font>
      <sz val="10"/>
      <name val="Arial"/>
      <family val="2"/>
    </font>
    <font>
      <sz val="11"/>
      <name val="Calibri"/>
      <family val="2"/>
    </font>
    <font>
      <sz val="11"/>
      <color theme="1"/>
      <name val="Calibri"/>
      <family val="2"/>
    </font>
    <font>
      <b/>
      <sz val="11"/>
      <color theme="1"/>
      <name val="Calibri"/>
      <family val="2"/>
    </font>
    <font>
      <sz val="11"/>
      <color theme="0" tint="-0.499984740745262"/>
      <name val="Calibri"/>
      <family val="2"/>
    </font>
    <font>
      <i/>
      <sz val="11"/>
      <color theme="1"/>
      <name val="Calibri"/>
      <family val="2"/>
    </font>
    <font>
      <sz val="11"/>
      <color rgb="FFFF0000"/>
      <name val="Calibri"/>
      <family val="2"/>
    </font>
    <font>
      <b/>
      <sz val="16"/>
      <name val="Calibri"/>
      <family val="2"/>
      <scheme val="minor"/>
    </font>
    <font>
      <i/>
      <sz val="11"/>
      <color theme="1"/>
      <name val="Calibri"/>
      <family val="2"/>
      <scheme val="minor"/>
    </font>
    <font>
      <b/>
      <sz val="11"/>
      <color rgb="FFFF0000"/>
      <name val="Calibri"/>
      <family val="2"/>
      <scheme val="minor"/>
    </font>
    <font>
      <b/>
      <sz val="14"/>
      <color theme="1"/>
      <name val="Calibri"/>
      <family val="2"/>
      <scheme val="minor"/>
    </font>
    <font>
      <b/>
      <i/>
      <sz val="12"/>
      <color theme="1"/>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u/>
      <sz val="12"/>
      <color theme="10"/>
      <name val="Calibri"/>
      <family val="2"/>
      <scheme val="minor"/>
    </font>
    <font>
      <b/>
      <sz val="12"/>
      <color theme="1"/>
      <name val="Calibri"/>
      <family val="2"/>
    </font>
    <font>
      <sz val="12"/>
      <color theme="1"/>
      <name val="Calibri"/>
      <family val="2"/>
    </font>
    <font>
      <sz val="12"/>
      <name val="Calibri"/>
      <family val="2"/>
    </font>
    <font>
      <b/>
      <sz val="12"/>
      <color rgb="FF000000"/>
      <name val="Calibri"/>
      <family val="2"/>
    </font>
  </fonts>
  <fills count="9">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9" fontId="1" fillId="0" borderId="0" applyFont="0" applyFill="0" applyBorder="0" applyAlignment="0" applyProtection="0"/>
    <xf numFmtId="0" fontId="5" fillId="0" borderId="0"/>
    <xf numFmtId="0" fontId="10"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4" fillId="0" borderId="0"/>
    <xf numFmtId="0" fontId="14" fillId="0" borderId="0"/>
    <xf numFmtId="0" fontId="15" fillId="0" borderId="0"/>
    <xf numFmtId="43" fontId="1" fillId="0" borderId="0" applyFont="0" applyFill="0" applyBorder="0" applyAlignment="0" applyProtection="0"/>
    <xf numFmtId="0" fontId="14" fillId="0" borderId="0"/>
    <xf numFmtId="0" fontId="15" fillId="0" borderId="0"/>
    <xf numFmtId="43" fontId="1" fillId="0" borderId="0" applyFont="0" applyFill="0" applyBorder="0" applyAlignment="0" applyProtection="0"/>
    <xf numFmtId="0" fontId="14" fillId="0" borderId="0"/>
    <xf numFmtId="0" fontId="15" fillId="0" borderId="0"/>
  </cellStyleXfs>
  <cellXfs count="150">
    <xf numFmtId="0" fontId="0" fillId="0" borderId="0" xfId="0"/>
    <xf numFmtId="164" fontId="0" fillId="0" borderId="0" xfId="1" applyNumberFormat="1" applyFont="1"/>
    <xf numFmtId="164" fontId="0" fillId="0" borderId="0" xfId="0" applyNumberFormat="1"/>
    <xf numFmtId="0" fontId="9" fillId="0" borderId="0" xfId="0" applyFont="1" applyAlignment="1">
      <alignment horizontal="left" vertical="top" wrapText="1"/>
    </xf>
    <xf numFmtId="164" fontId="9" fillId="0" borderId="0" xfId="0" applyNumberFormat="1" applyFont="1" applyAlignment="1">
      <alignment horizontal="left" vertical="top" wrapText="1"/>
    </xf>
    <xf numFmtId="9" fontId="9" fillId="0" borderId="0" xfId="1" applyFont="1" applyFill="1" applyBorder="1" applyAlignment="1">
      <alignment horizontal="left" vertical="top" wrapText="1"/>
    </xf>
    <xf numFmtId="0" fontId="3" fillId="0" borderId="0" xfId="0" applyFont="1"/>
    <xf numFmtId="164" fontId="0" fillId="0" borderId="0" xfId="1" applyNumberFormat="1" applyFont="1" applyFill="1" applyBorder="1"/>
    <xf numFmtId="0" fontId="2" fillId="0" borderId="0" xfId="0" applyFont="1" applyAlignment="1">
      <alignment vertical="center"/>
    </xf>
    <xf numFmtId="0" fontId="0" fillId="0" borderId="0" xfId="0" applyAlignment="1">
      <alignment horizontal="center" vertical="center"/>
    </xf>
    <xf numFmtId="0" fontId="3" fillId="0" borderId="0" xfId="0" applyFont="1" applyAlignment="1">
      <alignment horizontal="center" vertical="center"/>
    </xf>
    <xf numFmtId="164" fontId="0" fillId="0" borderId="0" xfId="0" applyNumberFormat="1" applyAlignment="1">
      <alignment horizontal="center" vertical="center"/>
    </xf>
    <xf numFmtId="0" fontId="11" fillId="0" borderId="0" xfId="0" applyFont="1"/>
    <xf numFmtId="0" fontId="0" fillId="0" borderId="0" xfId="0" applyAlignment="1">
      <alignment wrapText="1"/>
    </xf>
    <xf numFmtId="0" fontId="0" fillId="0" borderId="0" xfId="0" applyAlignment="1">
      <alignment horizontal="left" wrapText="1"/>
    </xf>
    <xf numFmtId="0" fontId="4" fillId="0" borderId="0" xfId="0" applyFont="1" applyAlignment="1">
      <alignment wrapText="1"/>
    </xf>
    <xf numFmtId="0" fontId="0" fillId="0" borderId="0" xfId="2" applyFont="1" applyAlignment="1">
      <alignment wrapText="1"/>
    </xf>
    <xf numFmtId="0" fontId="0" fillId="0" borderId="0" xfId="0" applyAlignment="1">
      <alignment vertical="center" wrapText="1"/>
    </xf>
    <xf numFmtId="0" fontId="0" fillId="0" borderId="0" xfId="0" applyAlignment="1">
      <alignment vertical="top" wrapText="1"/>
    </xf>
    <xf numFmtId="0" fontId="2" fillId="0" borderId="0" xfId="0" applyFont="1" applyAlignment="1">
      <alignment vertical="center" wrapText="1"/>
    </xf>
    <xf numFmtId="0" fontId="0" fillId="0" borderId="0" xfId="0" applyAlignment="1">
      <alignment horizontal="left" vertical="center" wrapText="1"/>
    </xf>
    <xf numFmtId="9" fontId="4" fillId="0" borderId="0" xfId="1" applyFont="1" applyBorder="1" applyAlignment="1">
      <alignment horizontal="center" vertical="center"/>
    </xf>
    <xf numFmtId="164" fontId="4" fillId="0" borderId="0" xfId="1" applyNumberFormat="1" applyFont="1" applyFill="1" applyBorder="1" applyAlignment="1">
      <alignment horizontal="center" wrapText="1"/>
    </xf>
    <xf numFmtId="164" fontId="3" fillId="0" borderId="0" xfId="1" applyNumberFormat="1" applyFont="1"/>
    <xf numFmtId="164" fontId="12" fillId="0" borderId="0" xfId="1" applyNumberFormat="1" applyFont="1"/>
    <xf numFmtId="0" fontId="23" fillId="7" borderId="0" xfId="0" applyFont="1" applyFill="1"/>
    <xf numFmtId="0" fontId="7" fillId="0" borderId="0" xfId="0" applyFont="1"/>
    <xf numFmtId="0" fontId="0" fillId="0" borderId="0" xfId="0" applyAlignment="1">
      <alignment vertical="top"/>
    </xf>
    <xf numFmtId="0" fontId="8" fillId="0" borderId="1" xfId="0" applyFont="1" applyBorder="1" applyAlignment="1">
      <alignment vertical="top" wrapText="1"/>
    </xf>
    <xf numFmtId="0" fontId="0" fillId="0" borderId="0" xfId="0" applyAlignment="1">
      <alignment horizontal="center"/>
    </xf>
    <xf numFmtId="0" fontId="2" fillId="0" borderId="0" xfId="0" applyFont="1"/>
    <xf numFmtId="0" fontId="16" fillId="0" borderId="0" xfId="0" applyFont="1"/>
    <xf numFmtId="0" fontId="17" fillId="0" borderId="0" xfId="0" applyFont="1"/>
    <xf numFmtId="9" fontId="17" fillId="0" borderId="0" xfId="1" applyFont="1"/>
    <xf numFmtId="0" fontId="18" fillId="0" borderId="0" xfId="0" applyFont="1"/>
    <xf numFmtId="9" fontId="18" fillId="0" borderId="0" xfId="0" applyNumberFormat="1" applyFont="1"/>
    <xf numFmtId="0" fontId="17" fillId="0" borderId="1" xfId="0" applyFont="1" applyBorder="1" applyAlignment="1">
      <alignment vertical="top" wrapText="1"/>
    </xf>
    <xf numFmtId="0" fontId="15" fillId="0" borderId="0" xfId="0" applyFont="1"/>
    <xf numFmtId="0" fontId="12" fillId="0" borderId="0" xfId="0" applyFont="1"/>
    <xf numFmtId="9" fontId="16" fillId="0" borderId="0" xfId="1" applyFont="1"/>
    <xf numFmtId="0" fontId="16" fillId="0" borderId="1" xfId="0" applyFont="1" applyBorder="1" applyAlignment="1">
      <alignment vertical="top" wrapText="1"/>
    </xf>
    <xf numFmtId="9" fontId="17" fillId="0" borderId="0" xfId="1" applyFont="1" applyAlignment="1">
      <alignment horizontal="right"/>
    </xf>
    <xf numFmtId="0" fontId="16" fillId="0" borderId="0" xfId="0" applyFont="1" applyAlignment="1">
      <alignment vertical="top"/>
    </xf>
    <xf numFmtId="0" fontId="16" fillId="0" borderId="0" xfId="0" applyFont="1" applyAlignment="1">
      <alignment horizontal="right"/>
    </xf>
    <xf numFmtId="0" fontId="16" fillId="0" borderId="0" xfId="0" applyFont="1" applyAlignment="1">
      <alignment horizontal="center"/>
    </xf>
    <xf numFmtId="0" fontId="18" fillId="0" borderId="0" xfId="0" applyFont="1" applyAlignment="1">
      <alignment horizontal="center"/>
    </xf>
    <xf numFmtId="0" fontId="16" fillId="7" borderId="0" xfId="0" applyFont="1" applyFill="1"/>
    <xf numFmtId="9" fontId="17" fillId="0" borderId="0" xfId="1" applyFont="1" applyFill="1"/>
    <xf numFmtId="0" fontId="20" fillId="0" borderId="0" xfId="0" applyFont="1"/>
    <xf numFmtId="0" fontId="13" fillId="0" borderId="0" xfId="0" applyFont="1"/>
    <xf numFmtId="0" fontId="17" fillId="7" borderId="0" xfId="0" applyFont="1" applyFill="1"/>
    <xf numFmtId="0" fontId="21" fillId="0" borderId="0" xfId="0" applyFont="1"/>
    <xf numFmtId="164" fontId="17" fillId="0" borderId="0" xfId="1" applyNumberFormat="1" applyFont="1" applyAlignment="1">
      <alignment horizontal="right"/>
    </xf>
    <xf numFmtId="9" fontId="17" fillId="7" borderId="0" xfId="1" applyFont="1" applyFill="1" applyAlignment="1">
      <alignment horizontal="right"/>
    </xf>
    <xf numFmtId="0" fontId="16" fillId="0" borderId="1" xfId="0" applyFont="1" applyBorder="1" applyAlignment="1">
      <alignment horizontal="center" vertical="top" wrapText="1"/>
    </xf>
    <xf numFmtId="3" fontId="17" fillId="0" borderId="0" xfId="0" applyNumberFormat="1" applyFont="1" applyAlignment="1">
      <alignment vertical="top" wrapText="1"/>
    </xf>
    <xf numFmtId="9" fontId="16" fillId="0" borderId="0" xfId="1" applyFont="1" applyAlignment="1">
      <alignment horizontal="center"/>
    </xf>
    <xf numFmtId="9" fontId="16" fillId="0" borderId="0" xfId="0" applyNumberFormat="1" applyFont="1" applyAlignment="1">
      <alignment vertical="top" wrapText="1"/>
    </xf>
    <xf numFmtId="0" fontId="16" fillId="0" borderId="0" xfId="0" applyFont="1" applyAlignment="1">
      <alignment vertical="top" wrapText="1"/>
    </xf>
    <xf numFmtId="9" fontId="17" fillId="0" borderId="0" xfId="0" applyNumberFormat="1" applyFont="1" applyAlignment="1">
      <alignment horizontal="center" vertical="top" wrapText="1"/>
    </xf>
    <xf numFmtId="3" fontId="17" fillId="0" borderId="0" xfId="0" applyNumberFormat="1" applyFont="1" applyAlignment="1">
      <alignment horizontal="center" vertical="top" wrapText="1"/>
    </xf>
    <xf numFmtId="9" fontId="17" fillId="0" borderId="0" xfId="0" applyNumberFormat="1" applyFont="1" applyAlignment="1">
      <alignment vertical="top" wrapText="1"/>
    </xf>
    <xf numFmtId="164" fontId="16" fillId="0" borderId="0" xfId="1" applyNumberFormat="1" applyFont="1"/>
    <xf numFmtId="164" fontId="17" fillId="0" borderId="0" xfId="1" applyNumberFormat="1" applyFont="1"/>
    <xf numFmtId="164" fontId="17" fillId="0" borderId="0" xfId="0" applyNumberFormat="1" applyFont="1"/>
    <xf numFmtId="1" fontId="16" fillId="0" borderId="0" xfId="0" applyNumberFormat="1" applyFont="1"/>
    <xf numFmtId="164" fontId="16" fillId="0" borderId="0" xfId="1" applyNumberFormat="1" applyFont="1" applyAlignment="1">
      <alignment horizontal="center"/>
    </xf>
    <xf numFmtId="9" fontId="16" fillId="0" borderId="0" xfId="1" applyFont="1" applyBorder="1"/>
    <xf numFmtId="164" fontId="16" fillId="0" borderId="0" xfId="1" applyNumberFormat="1" applyFont="1" applyBorder="1"/>
    <xf numFmtId="0" fontId="8" fillId="0" borderId="1" xfId="0" applyFont="1" applyBorder="1" applyAlignment="1">
      <alignment horizontal="center" vertical="top" wrapText="1"/>
    </xf>
    <xf numFmtId="0" fontId="17" fillId="0" borderId="1" xfId="0" applyFont="1" applyBorder="1" applyAlignment="1">
      <alignment horizontal="center" vertical="top" wrapText="1"/>
    </xf>
    <xf numFmtId="0" fontId="17" fillId="0" borderId="2" xfId="0" applyFont="1" applyBorder="1" applyAlignment="1">
      <alignment vertical="top"/>
    </xf>
    <xf numFmtId="0" fontId="17" fillId="0" borderId="2" xfId="0" applyFont="1" applyBorder="1" applyAlignment="1">
      <alignment vertical="top" wrapText="1"/>
    </xf>
    <xf numFmtId="0" fontId="17" fillId="0" borderId="0" xfId="0" applyFont="1" applyAlignment="1">
      <alignment vertical="top"/>
    </xf>
    <xf numFmtId="9" fontId="16" fillId="0" borderId="1" xfId="1" applyFont="1" applyBorder="1" applyAlignment="1">
      <alignment vertical="top" wrapText="1"/>
    </xf>
    <xf numFmtId="0" fontId="0" fillId="0" borderId="1" xfId="0" applyBorder="1" applyAlignment="1">
      <alignment vertical="top" wrapText="1"/>
    </xf>
    <xf numFmtId="165" fontId="17" fillId="0" borderId="0" xfId="6" applyNumberFormat="1" applyFont="1" applyFill="1"/>
    <xf numFmtId="166" fontId="17" fillId="7" borderId="0" xfId="6" applyNumberFormat="1" applyFont="1" applyFill="1" applyAlignment="1">
      <alignment horizontal="right" vertical="center"/>
    </xf>
    <xf numFmtId="165" fontId="17" fillId="0" borderId="0" xfId="6" applyNumberFormat="1" applyFont="1"/>
    <xf numFmtId="166" fontId="17" fillId="0" borderId="0" xfId="6" applyNumberFormat="1" applyFont="1" applyFill="1" applyAlignment="1">
      <alignment horizontal="right" vertical="center"/>
    </xf>
    <xf numFmtId="0" fontId="24" fillId="0" borderId="0" xfId="0" applyFont="1"/>
    <xf numFmtId="0" fontId="6" fillId="0" borderId="0" xfId="0" applyFont="1" applyAlignment="1">
      <alignment horizontal="center"/>
    </xf>
    <xf numFmtId="164" fontId="9" fillId="0" borderId="0" xfId="0" applyNumberFormat="1" applyFont="1" applyAlignment="1">
      <alignment horizontal="center" vertical="center" wrapText="1"/>
    </xf>
    <xf numFmtId="0" fontId="25" fillId="6" borderId="3" xfId="0" applyFont="1" applyFill="1" applyBorder="1" applyAlignment="1">
      <alignment horizontal="left" wrapText="1"/>
    </xf>
    <xf numFmtId="0" fontId="26" fillId="4" borderId="3" xfId="0" applyFont="1" applyFill="1" applyBorder="1"/>
    <xf numFmtId="0" fontId="25" fillId="6" borderId="3" xfId="0" applyFont="1" applyFill="1" applyBorder="1" applyAlignment="1">
      <alignment wrapText="1"/>
    </xf>
    <xf numFmtId="0" fontId="26" fillId="2" borderId="3" xfId="0" applyFont="1" applyFill="1" applyBorder="1"/>
    <xf numFmtId="0" fontId="26" fillId="0" borderId="0" xfId="0" applyFont="1"/>
    <xf numFmtId="0" fontId="27" fillId="0" borderId="0" xfId="0" applyFont="1"/>
    <xf numFmtId="0" fontId="26" fillId="8" borderId="3" xfId="0" applyFont="1" applyFill="1" applyBorder="1"/>
    <xf numFmtId="0" fontId="26" fillId="5" borderId="3" xfId="0" applyFont="1" applyFill="1" applyBorder="1"/>
    <xf numFmtId="0" fontId="28" fillId="0" borderId="1" xfId="0" applyFont="1" applyBorder="1"/>
    <xf numFmtId="0" fontId="28" fillId="0" borderId="5" xfId="0" applyFont="1" applyBorder="1" applyAlignment="1">
      <alignment horizontal="left"/>
    </xf>
    <xf numFmtId="0" fontId="28" fillId="0" borderId="4" xfId="0" applyFont="1" applyBorder="1" applyAlignment="1">
      <alignment horizontal="left"/>
    </xf>
    <xf numFmtId="0" fontId="28" fillId="0" borderId="6" xfId="0" applyFont="1" applyBorder="1" applyAlignment="1">
      <alignment horizontal="left"/>
    </xf>
    <xf numFmtId="0" fontId="29" fillId="0" borderId="1" xfId="3" applyFont="1" applyBorder="1" applyAlignment="1">
      <alignment vertical="center"/>
    </xf>
    <xf numFmtId="0" fontId="29" fillId="0" borderId="0" xfId="3" applyFont="1" applyBorder="1" applyAlignment="1">
      <alignment vertical="center"/>
    </xf>
    <xf numFmtId="0" fontId="26" fillId="0" borderId="0" xfId="0" applyFont="1" applyAlignment="1">
      <alignment horizontal="left" vertical="center" wrapText="1"/>
    </xf>
    <xf numFmtId="0" fontId="30" fillId="7" borderId="1" xfId="0" applyFont="1" applyFill="1" applyBorder="1" applyAlignment="1">
      <alignment horizontal="center" vertical="center"/>
    </xf>
    <xf numFmtId="0" fontId="31" fillId="7" borderId="1" xfId="0" applyFont="1" applyFill="1" applyBorder="1" applyAlignment="1">
      <alignment horizontal="center" vertical="center"/>
    </xf>
    <xf numFmtId="0" fontId="32" fillId="7" borderId="1" xfId="0" applyFont="1" applyFill="1" applyBorder="1" applyAlignment="1">
      <alignment horizontal="left" vertical="center"/>
    </xf>
    <xf numFmtId="0" fontId="26" fillId="0" borderId="4" xfId="0" applyFont="1" applyBorder="1" applyAlignment="1">
      <alignment horizontal="center" vertical="center" wrapText="1"/>
    </xf>
    <xf numFmtId="0" fontId="0" fillId="0" borderId="0" xfId="0" applyAlignment="1">
      <alignment horizontal="right"/>
    </xf>
    <xf numFmtId="0" fontId="0" fillId="0" borderId="1" xfId="0" applyBorder="1" applyAlignment="1">
      <alignment vertical="center"/>
    </xf>
    <xf numFmtId="0" fontId="0" fillId="0" borderId="1" xfId="0" applyBorder="1" applyAlignment="1">
      <alignment vertical="center" wrapText="1"/>
    </xf>
    <xf numFmtId="0" fontId="27" fillId="0" borderId="6" xfId="0" applyFont="1" applyBorder="1" applyAlignment="1">
      <alignment horizontal="center"/>
    </xf>
    <xf numFmtId="0" fontId="27" fillId="0" borderId="4" xfId="0" applyFont="1" applyBorder="1" applyAlignment="1">
      <alignment horizontal="center" vertical="center" wrapText="1"/>
    </xf>
    <xf numFmtId="164" fontId="33" fillId="0" borderId="4" xfId="1" applyNumberFormat="1" applyFont="1" applyFill="1" applyBorder="1" applyAlignment="1">
      <alignment horizontal="center" vertical="center" wrapText="1"/>
    </xf>
    <xf numFmtId="164" fontId="33" fillId="0" borderId="4" xfId="0" applyNumberFormat="1" applyFont="1" applyBorder="1" applyAlignment="1">
      <alignment horizontal="center" vertical="center" wrapText="1"/>
    </xf>
    <xf numFmtId="0" fontId="26" fillId="3" borderId="4" xfId="0" applyFont="1" applyFill="1" applyBorder="1" applyAlignment="1">
      <alignment horizontal="center" vertical="center" wrapText="1"/>
    </xf>
    <xf numFmtId="0" fontId="26" fillId="0" borderId="4" xfId="1" applyNumberFormat="1" applyFont="1" applyBorder="1" applyAlignment="1">
      <alignment horizontal="center" vertical="center"/>
    </xf>
    <xf numFmtId="9" fontId="26" fillId="0" borderId="4" xfId="1" applyFont="1" applyBorder="1" applyAlignment="1">
      <alignment horizontal="center" vertical="center"/>
    </xf>
    <xf numFmtId="0" fontId="26" fillId="0" borderId="0" xfId="0" applyFont="1" applyAlignment="1">
      <alignment horizontal="center" vertical="center" wrapText="1"/>
    </xf>
    <xf numFmtId="0" fontId="26"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164" fontId="8" fillId="0" borderId="4" xfId="1"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0" fillId="0" borderId="4" xfId="0" applyBorder="1" applyAlignment="1">
      <alignment horizontal="center" vertical="center" wrapText="1"/>
    </xf>
    <xf numFmtId="0" fontId="0" fillId="3" borderId="4" xfId="0" applyFill="1" applyBorder="1" applyAlignment="1">
      <alignment horizontal="center" vertical="center" wrapText="1"/>
    </xf>
    <xf numFmtId="0" fontId="0" fillId="0" borderId="4" xfId="1" applyNumberFormat="1" applyFont="1" applyBorder="1" applyAlignment="1">
      <alignment horizontal="center" vertical="center"/>
    </xf>
    <xf numFmtId="164" fontId="0" fillId="0" borderId="4" xfId="1" applyNumberFormat="1" applyFont="1" applyBorder="1" applyAlignment="1">
      <alignment horizontal="center" vertical="center"/>
    </xf>
    <xf numFmtId="0" fontId="0" fillId="2" borderId="4" xfId="0" applyFill="1" applyBorder="1" applyAlignment="1">
      <alignment horizontal="center" vertical="center" wrapText="1"/>
    </xf>
    <xf numFmtId="0" fontId="0" fillId="0" borderId="0" xfId="0" applyAlignment="1">
      <alignment horizontal="center" vertical="center" wrapText="1"/>
    </xf>
    <xf numFmtId="0" fontId="0" fillId="0" borderId="0" xfId="1" applyNumberFormat="1" applyFont="1" applyBorder="1" applyAlignment="1">
      <alignment horizontal="center" vertical="center"/>
    </xf>
    <xf numFmtId="164" fontId="0" fillId="0" borderId="0" xfId="1" applyNumberFormat="1" applyFont="1" applyBorder="1" applyAlignment="1">
      <alignment horizontal="center" vertical="center"/>
    </xf>
    <xf numFmtId="0" fontId="12" fillId="0" borderId="0" xfId="0" applyFont="1" applyAlignment="1">
      <alignment horizontal="right"/>
    </xf>
    <xf numFmtId="0" fontId="26" fillId="0" borderId="1" xfId="0" applyFont="1" applyBorder="1" applyAlignment="1">
      <alignment vertical="center"/>
    </xf>
    <xf numFmtId="0" fontId="26" fillId="0" borderId="1" xfId="0" applyFont="1" applyBorder="1" applyAlignment="1">
      <alignment vertical="center" wrapText="1"/>
    </xf>
    <xf numFmtId="9" fontId="0" fillId="0" borderId="4" xfId="1" applyFont="1" applyBorder="1" applyAlignment="1">
      <alignment horizontal="center" vertical="center"/>
    </xf>
    <xf numFmtId="0" fontId="0" fillId="8" borderId="4" xfId="0" applyFill="1" applyBorder="1" applyAlignment="1">
      <alignment horizontal="center" vertical="center" wrapText="1"/>
    </xf>
    <xf numFmtId="0" fontId="0" fillId="5" borderId="4" xfId="0" applyFill="1" applyBorder="1" applyAlignment="1">
      <alignment horizontal="center" vertical="center" wrapText="1"/>
    </xf>
    <xf numFmtId="15" fontId="32" fillId="7" borderId="1" xfId="0" applyNumberFormat="1" applyFont="1" applyFill="1" applyBorder="1" applyAlignment="1">
      <alignment horizontal="center" vertical="center"/>
    </xf>
    <xf numFmtId="0" fontId="30" fillId="7" borderId="1" xfId="0" applyFont="1" applyFill="1" applyBorder="1" applyAlignment="1">
      <alignment horizontal="center" vertical="center"/>
    </xf>
    <xf numFmtId="0" fontId="26" fillId="0" borderId="5" xfId="0" applyFont="1" applyBorder="1" applyAlignment="1">
      <alignment vertical="center" wrapText="1"/>
    </xf>
    <xf numFmtId="0" fontId="26" fillId="0" borderId="4" xfId="0" applyFont="1" applyBorder="1" applyAlignment="1">
      <alignment vertical="center" wrapText="1"/>
    </xf>
    <xf numFmtId="0" fontId="26" fillId="0" borderId="6" xfId="0" applyFont="1" applyBorder="1" applyAlignment="1">
      <alignment vertical="center" wrapText="1"/>
    </xf>
    <xf numFmtId="164" fontId="0" fillId="3" borderId="1" xfId="1" applyNumberFormat="1" applyFont="1" applyFill="1" applyBorder="1" applyAlignment="1">
      <alignment horizontal="left" vertical="center" wrapText="1"/>
    </xf>
    <xf numFmtId="164" fontId="0" fillId="2" borderId="1" xfId="1" applyNumberFormat="1" applyFont="1" applyFill="1" applyBorder="1" applyAlignment="1">
      <alignment horizontal="left" vertical="center" wrapText="1"/>
    </xf>
    <xf numFmtId="0" fontId="27" fillId="0" borderId="5" xfId="0" applyFont="1" applyBorder="1" applyAlignment="1">
      <alignment horizontal="center"/>
    </xf>
    <xf numFmtId="0" fontId="27" fillId="0" borderId="4" xfId="0" applyFont="1" applyBorder="1" applyAlignment="1">
      <alignment horizontal="center"/>
    </xf>
    <xf numFmtId="164" fontId="26" fillId="3" borderId="1" xfId="1" applyNumberFormat="1" applyFont="1" applyFill="1" applyBorder="1" applyAlignment="1">
      <alignment horizontal="left" vertical="center" wrapText="1"/>
    </xf>
    <xf numFmtId="164" fontId="26" fillId="2" borderId="1" xfId="1" applyNumberFormat="1" applyFont="1" applyFill="1" applyBorder="1" applyAlignment="1">
      <alignment horizontal="left" vertical="center" wrapText="1"/>
    </xf>
    <xf numFmtId="164" fontId="0" fillId="8" borderId="1" xfId="1" applyNumberFormat="1" applyFont="1" applyFill="1" applyBorder="1" applyAlignment="1">
      <alignment horizontal="left" vertical="center" wrapText="1"/>
    </xf>
    <xf numFmtId="164" fontId="0" fillId="5" borderId="1" xfId="1" applyNumberFormat="1" applyFont="1" applyFill="1" applyBorder="1" applyAlignment="1">
      <alignment horizontal="left" vertical="center"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26" fillId="0" borderId="6" xfId="0" applyFont="1" applyBorder="1" applyAlignment="1">
      <alignment horizontal="left" vertical="center" wrapText="1"/>
    </xf>
  </cellXfs>
  <cellStyles count="17">
    <cellStyle name="Comma" xfId="6" builtinId="3"/>
    <cellStyle name="Comma 2" xfId="4" xr:uid="{00000000-0005-0000-0000-000001000000}"/>
    <cellStyle name="Comma 2 2" xfId="14" xr:uid="{00000000-0005-0000-0000-000002000000}"/>
    <cellStyle name="Comma 2 3" xfId="11" xr:uid="{00000000-0005-0000-0000-000003000000}"/>
    <cellStyle name="Comma 3" xfId="5" xr:uid="{00000000-0005-0000-0000-000004000000}"/>
    <cellStyle name="Comma 4" xfId="7" xr:uid="{00000000-0005-0000-0000-000005000000}"/>
    <cellStyle name="Hyperlink" xfId="3" builtinId="8"/>
    <cellStyle name="Normal" xfId="0" builtinId="0"/>
    <cellStyle name="Normal 2" xfId="2" xr:uid="{00000000-0005-0000-0000-000008000000}"/>
    <cellStyle name="Normal 2 2" xfId="8" xr:uid="{00000000-0005-0000-0000-000009000000}"/>
    <cellStyle name="Normal 3" xfId="9" xr:uid="{00000000-0005-0000-0000-00000A000000}"/>
    <cellStyle name="Normal 3 2" xfId="15" xr:uid="{00000000-0005-0000-0000-00000B000000}"/>
    <cellStyle name="Normal 3 3" xfId="12" xr:uid="{00000000-0005-0000-0000-00000C000000}"/>
    <cellStyle name="Normal 4" xfId="10" xr:uid="{00000000-0005-0000-0000-00000D000000}"/>
    <cellStyle name="Normal 4 2" xfId="16" xr:uid="{00000000-0005-0000-0000-00000E000000}"/>
    <cellStyle name="Normal 4 3" xfId="13" xr:uid="{00000000-0005-0000-0000-00000F000000}"/>
    <cellStyle name="Percent" xfId="1" builtinId="5"/>
  </cellStyles>
  <dxfs count="5">
    <dxf>
      <font>
        <color theme="1"/>
      </font>
      <fill>
        <patternFill>
          <bgColor theme="9" tint="0.39994506668294322"/>
        </patternFill>
      </fill>
    </dxf>
    <dxf>
      <font>
        <color theme="1"/>
      </font>
      <fill>
        <patternFill>
          <bgColor theme="9" tint="0.39994506668294322"/>
        </patternFill>
      </fill>
    </dxf>
    <dxf>
      <font>
        <color theme="1"/>
      </font>
      <fill>
        <patternFill>
          <bgColor theme="9" tint="0.39994506668294322"/>
        </patternFill>
      </fill>
    </dxf>
    <dxf>
      <font>
        <color theme="1"/>
      </font>
      <fill>
        <patternFill>
          <bgColor theme="9" tint="0.39994506668294322"/>
        </patternFill>
      </fill>
    </dxf>
    <dxf>
      <font>
        <color theme="1"/>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803605132654418"/>
          <c:y val="3.3975380798346479E-2"/>
          <c:w val="0.74125735884327559"/>
          <c:h val="0.77038399997593132"/>
        </c:manualLayout>
      </c:layout>
      <c:barChart>
        <c:barDir val="bar"/>
        <c:grouping val="clustered"/>
        <c:varyColors val="0"/>
        <c:ser>
          <c:idx val="1"/>
          <c:order val="0"/>
          <c:tx>
            <c:strRef>
              <c:f>'Indicators (Eng Trust)'!$B$20</c:f>
              <c:strCache>
                <c:ptCount val="1"/>
                <c:pt idx="0">
                  <c:v>England</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'Indicators (Eng Trust)'!$C$18:$I$18</c15:sqref>
                  </c15:fullRef>
                </c:ext>
              </c:extLst>
              <c:f>'Indicators (Eng Trust)'!$D$18:$I$18</c:f>
              <c:strCache>
                <c:ptCount val="6"/>
                <c:pt idx="0">
                  <c:v>% diagnosed after an emergency admission</c:v>
                </c:pt>
                <c:pt idx="1">
                  <c:v>% diagnosed with stage 4 disease</c:v>
                </c:pt>
                <c:pt idx="2">
                  <c:v>% diagnosed with unknown stage</c:v>
                </c:pt>
                <c:pt idx="3">
                  <c:v>% diagnosed within 28 days of urgent GP referral</c:v>
                </c:pt>
                <c:pt idx="4">
                  <c:v>% of those having disease-targeted treatment who were treated within 62 days of urgent GP referral </c:v>
                </c:pt>
                <c:pt idx="5">
                  <c:v>% seen by a CNS at diagnosis 
(denominator: patients with complete CNS data)</c:v>
                </c:pt>
              </c:strCache>
            </c:strRef>
          </c:cat>
          <c:val>
            <c:numRef>
              <c:extLst>
                <c:ext xmlns:c15="http://schemas.microsoft.com/office/drawing/2012/chart" uri="{02D57815-91ED-43cb-92C2-25804820EDAC}">
                  <c15:fullRef>
                    <c15:sqref>'Indicators (Eng Trust)'!$C$20:$I$20</c15:sqref>
                  </c15:fullRef>
                </c:ext>
              </c:extLst>
              <c:f>'Indicators (Eng Trust)'!$D$20:$I$20</c:f>
              <c:numCache>
                <c:formatCode>0%</c:formatCode>
                <c:ptCount val="6"/>
                <c:pt idx="0">
                  <c:v>0.21</c:v>
                </c:pt>
                <c:pt idx="1">
                  <c:v>0.37</c:v>
                </c:pt>
                <c:pt idx="2">
                  <c:v>0.17</c:v>
                </c:pt>
                <c:pt idx="3">
                  <c:v>0.73</c:v>
                </c:pt>
                <c:pt idx="4">
                  <c:v>0.26</c:v>
                </c:pt>
                <c:pt idx="5">
                  <c:v>0.93</c:v>
                </c:pt>
              </c:numCache>
            </c:numRef>
          </c:val>
          <c:extLst>
            <c:ext xmlns:c16="http://schemas.microsoft.com/office/drawing/2014/chart" uri="{C3380CC4-5D6E-409C-BE32-E72D297353CC}">
              <c16:uniqueId val="{00000001-C616-4772-BAEF-391A85D3A479}"/>
            </c:ext>
          </c:extLst>
        </c:ser>
        <c:ser>
          <c:idx val="0"/>
          <c:order val="1"/>
          <c:tx>
            <c:strRef>
              <c:f>'Indicators (Eng Trust)'!$B$19</c:f>
              <c:strCache>
                <c:ptCount val="1"/>
                <c:pt idx="0">
                  <c:v>Airedale NHS Foundation Trust</c:v>
                </c:pt>
              </c:strCache>
            </c:strRef>
          </c:tx>
          <c:spPr>
            <a:solidFill>
              <a:schemeClr val="accent6">
                <a:lumMod val="60000"/>
                <a:lumOff val="40000"/>
              </a:schemeClr>
            </a:solidFill>
            <a:ln>
              <a:noFill/>
            </a:ln>
            <a:effectLst/>
          </c:spPr>
          <c:invertIfNegative val="0"/>
          <c:cat>
            <c:strRef>
              <c:extLst>
                <c:ext xmlns:c15="http://schemas.microsoft.com/office/drawing/2012/chart" uri="{02D57815-91ED-43cb-92C2-25804820EDAC}">
                  <c15:fullRef>
                    <c15:sqref>'Indicators (Eng Trust)'!$C$18:$I$18</c15:sqref>
                  </c15:fullRef>
                </c:ext>
              </c:extLst>
              <c:f>'Indicators (Eng Trust)'!$D$18:$I$18</c:f>
              <c:strCache>
                <c:ptCount val="6"/>
                <c:pt idx="0">
                  <c:v>% diagnosed after an emergency admission</c:v>
                </c:pt>
                <c:pt idx="1">
                  <c:v>% diagnosed with stage 4 disease</c:v>
                </c:pt>
                <c:pt idx="2">
                  <c:v>% diagnosed with unknown stage</c:v>
                </c:pt>
                <c:pt idx="3">
                  <c:v>% diagnosed within 28 days of urgent GP referral</c:v>
                </c:pt>
                <c:pt idx="4">
                  <c:v>% of those having disease-targeted treatment who were treated within 62 days of urgent GP referral </c:v>
                </c:pt>
                <c:pt idx="5">
                  <c:v>% seen by a CNS at diagnosis 
(denominator: patients with complete CNS data)</c:v>
                </c:pt>
              </c:strCache>
            </c:strRef>
          </c:cat>
          <c:val>
            <c:numRef>
              <c:extLst>
                <c:ext xmlns:c15="http://schemas.microsoft.com/office/drawing/2012/chart" uri="{02D57815-91ED-43cb-92C2-25804820EDAC}">
                  <c15:fullRef>
                    <c15:sqref>'Indicators (Eng Trust)'!$C$19:$I$19</c15:sqref>
                  </c15:fullRef>
                </c:ext>
              </c:extLst>
              <c:f>'Indicators (Eng Trust)'!$D$19:$I$19</c:f>
              <c:numCache>
                <c:formatCode>0%</c:formatCode>
                <c:ptCount val="6"/>
                <c:pt idx="0">
                  <c:v>0.1944444477558136</c:v>
                </c:pt>
                <c:pt idx="1">
                  <c:v>0.4305555522441864</c:v>
                </c:pt>
                <c:pt idx="2">
                  <c:v>8.3333335816860199E-2</c:v>
                </c:pt>
                <c:pt idx="3">
                  <c:v>0.8163265585899353</c:v>
                </c:pt>
                <c:pt idx="4">
                  <c:v>0.43333333730697632</c:v>
                </c:pt>
                <c:pt idx="5">
                  <c:v>0.97058820724487305</c:v>
                </c:pt>
              </c:numCache>
            </c:numRef>
          </c:val>
          <c:extLst>
            <c:ext xmlns:c16="http://schemas.microsoft.com/office/drawing/2014/chart" uri="{C3380CC4-5D6E-409C-BE32-E72D297353CC}">
              <c16:uniqueId val="{00000000-C616-4772-BAEF-391A85D3A479}"/>
            </c:ext>
          </c:extLst>
        </c:ser>
        <c:dLbls>
          <c:showLegendKey val="0"/>
          <c:showVal val="0"/>
          <c:showCatName val="0"/>
          <c:showSerName val="0"/>
          <c:showPercent val="0"/>
          <c:showBubbleSize val="0"/>
        </c:dLbls>
        <c:gapWidth val="182"/>
        <c:axId val="684449912"/>
        <c:axId val="684447288"/>
      </c:barChart>
      <c:catAx>
        <c:axId val="684449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84447288"/>
        <c:crosses val="autoZero"/>
        <c:auto val="1"/>
        <c:lblAlgn val="r"/>
        <c:lblOffset val="100"/>
        <c:noMultiLvlLbl val="0"/>
      </c:catAx>
      <c:valAx>
        <c:axId val="68444728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84449912"/>
        <c:crosses val="autoZero"/>
        <c:crossBetween val="between"/>
      </c:valAx>
      <c:spPr>
        <a:noFill/>
        <a:ln>
          <a:noFill/>
        </a:ln>
        <a:effectLst/>
      </c:spPr>
    </c:plotArea>
    <c:legend>
      <c:legendPos val="b"/>
      <c:layout>
        <c:manualLayout>
          <c:xMode val="edge"/>
          <c:yMode val="edge"/>
          <c:x val="0.20219300769158557"/>
          <c:y val="0.92395641170798515"/>
          <c:w val="0.58656476178244421"/>
          <c:h val="5.68029816989041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67203089103507"/>
          <c:y val="3.3975380798346479E-2"/>
          <c:w val="0.76362139564362586"/>
          <c:h val="0.77038399997593132"/>
        </c:manualLayout>
      </c:layout>
      <c:barChart>
        <c:barDir val="bar"/>
        <c:grouping val="clustered"/>
        <c:varyColors val="0"/>
        <c:ser>
          <c:idx val="1"/>
          <c:order val="0"/>
          <c:tx>
            <c:strRef>
              <c:f>'Surg indicators (Eng Trust)'!$B$15</c:f>
              <c:strCache>
                <c:ptCount val="1"/>
                <c:pt idx="0">
                  <c:v>England</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'Surg indicators (Eng Trust)'!$C$13:$I$13</c15:sqref>
                  </c15:fullRef>
                </c:ext>
              </c:extLst>
              <c:f>'Surg indicators (Eng Trust)'!$D$13:$E$13</c:f>
              <c:strCache>
                <c:ptCount val="2"/>
                <c:pt idx="0">
                  <c:v>Adjusted 90-day postoperative survival (%)</c:v>
                </c:pt>
                <c:pt idx="1">
                  <c:v>Adjusted 1-year postoperative survival (%) ^</c:v>
                </c:pt>
              </c:strCache>
            </c:strRef>
          </c:cat>
          <c:val>
            <c:numRef>
              <c:extLst>
                <c:ext xmlns:c15="http://schemas.microsoft.com/office/drawing/2012/chart" uri="{02D57815-91ED-43cb-92C2-25804820EDAC}">
                  <c15:fullRef>
                    <c15:sqref>'Surg indicators (Eng Trust)'!$C$15:$I$15</c15:sqref>
                  </c15:fullRef>
                </c:ext>
              </c:extLst>
              <c:f>'Surg indicators (Eng Trust)'!$D$15:$E$15</c:f>
              <c:numCache>
                <c:formatCode>0.0%</c:formatCode>
                <c:ptCount val="2"/>
                <c:pt idx="0">
                  <c:v>0.96399999999999997</c:v>
                </c:pt>
                <c:pt idx="1">
                  <c:v>0.83</c:v>
                </c:pt>
              </c:numCache>
            </c:numRef>
          </c:val>
          <c:extLst>
            <c:ext xmlns:c16="http://schemas.microsoft.com/office/drawing/2014/chart" uri="{C3380CC4-5D6E-409C-BE32-E72D297353CC}">
              <c16:uniqueId val="{00000000-9181-4EC7-8027-654A8B8BCA58}"/>
            </c:ext>
          </c:extLst>
        </c:ser>
        <c:ser>
          <c:idx val="0"/>
          <c:order val="1"/>
          <c:tx>
            <c:strRef>
              <c:f>'Surg indicators (Eng Trust)'!$B$14</c:f>
              <c:strCache>
                <c:ptCount val="1"/>
                <c:pt idx="0">
                  <c:v>Airedale NHS Foundation Trust</c:v>
                </c:pt>
              </c:strCache>
            </c:strRef>
          </c:tx>
          <c:spPr>
            <a:solidFill>
              <a:schemeClr val="accent6">
                <a:lumMod val="60000"/>
                <a:lumOff val="40000"/>
              </a:schemeClr>
            </a:solidFill>
            <a:ln>
              <a:noFill/>
            </a:ln>
            <a:effectLst/>
          </c:spPr>
          <c:invertIfNegative val="0"/>
          <c:cat>
            <c:strRef>
              <c:extLst>
                <c:ext xmlns:c15="http://schemas.microsoft.com/office/drawing/2012/chart" uri="{02D57815-91ED-43cb-92C2-25804820EDAC}">
                  <c15:fullRef>
                    <c15:sqref>'Surg indicators (Eng Trust)'!$C$13:$I$13</c15:sqref>
                  </c15:fullRef>
                </c:ext>
              </c:extLst>
              <c:f>'Surg indicators (Eng Trust)'!$D$13:$E$13</c:f>
              <c:strCache>
                <c:ptCount val="2"/>
                <c:pt idx="0">
                  <c:v>Adjusted 90-day postoperative survival (%)</c:v>
                </c:pt>
                <c:pt idx="1">
                  <c:v>Adjusted 1-year postoperative survival (%) ^</c:v>
                </c:pt>
              </c:strCache>
            </c:strRef>
          </c:cat>
          <c:val>
            <c:numRef>
              <c:extLst>
                <c:ext xmlns:c15="http://schemas.microsoft.com/office/drawing/2012/chart" uri="{02D57815-91ED-43cb-92C2-25804820EDAC}">
                  <c15:fullRef>
                    <c15:sqref>'Surg indicators (Eng Trust)'!$C$14:$I$14</c15:sqref>
                  </c15:fullRef>
                </c:ext>
              </c:extLst>
              <c:f>'Surg indicators (Eng Trust)'!$D$14:$E$14</c:f>
              <c:numCache>
                <c:formatCode>0.0%</c:formatCode>
                <c:ptCount val="2"/>
                <c:pt idx="0">
                  <c:v>#N/A</c:v>
                </c:pt>
                <c:pt idx="1">
                  <c:v>#N/A</c:v>
                </c:pt>
              </c:numCache>
            </c:numRef>
          </c:val>
          <c:extLst>
            <c:ext xmlns:c16="http://schemas.microsoft.com/office/drawing/2014/chart" uri="{C3380CC4-5D6E-409C-BE32-E72D297353CC}">
              <c16:uniqueId val="{00000001-9181-4EC7-8027-654A8B8BCA58}"/>
            </c:ext>
          </c:extLst>
        </c:ser>
        <c:dLbls>
          <c:showLegendKey val="0"/>
          <c:showVal val="0"/>
          <c:showCatName val="0"/>
          <c:showSerName val="0"/>
          <c:showPercent val="0"/>
          <c:showBubbleSize val="0"/>
        </c:dLbls>
        <c:gapWidth val="182"/>
        <c:axId val="684449912"/>
        <c:axId val="684447288"/>
      </c:barChart>
      <c:catAx>
        <c:axId val="684449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84447288"/>
        <c:crosses val="autoZero"/>
        <c:auto val="1"/>
        <c:lblAlgn val="ctr"/>
        <c:lblOffset val="100"/>
        <c:noMultiLvlLbl val="0"/>
      </c:catAx>
      <c:valAx>
        <c:axId val="68444728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84449912"/>
        <c:crosses val="autoZero"/>
        <c:crossBetween val="between"/>
      </c:valAx>
      <c:spPr>
        <a:noFill/>
        <a:ln>
          <a:noFill/>
        </a:ln>
        <a:effectLst/>
      </c:spPr>
    </c:plotArea>
    <c:legend>
      <c:legendPos val="b"/>
      <c:layout>
        <c:manualLayout>
          <c:xMode val="edge"/>
          <c:yMode val="edge"/>
          <c:x val="2.5569621979070787E-2"/>
          <c:y val="0.92395641170798515"/>
          <c:w val="0.94673797593482623"/>
          <c:h val="5.68029816989041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599565193818426"/>
          <c:y val="3.3975380798346479E-2"/>
          <c:w val="0.50615397284721575"/>
          <c:h val="0.77038399997593132"/>
        </c:manualLayout>
      </c:layout>
      <c:barChart>
        <c:barDir val="bar"/>
        <c:grouping val="clustered"/>
        <c:varyColors val="0"/>
        <c:ser>
          <c:idx val="1"/>
          <c:order val="0"/>
          <c:tx>
            <c:strRef>
              <c:f>'SACT indicators (Eng Trust)'!$B$15</c:f>
              <c:strCache>
                <c:ptCount val="1"/>
                <c:pt idx="0">
                  <c:v>England</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'SACT indicators (Eng Trust)'!$C$13:$I$13</c15:sqref>
                  </c15:fullRef>
                </c:ext>
              </c:extLst>
              <c:f>'SACT indicators (Eng Trust)'!$D$13:$E$13</c:f>
              <c:strCache>
                <c:ptCount val="2"/>
                <c:pt idx="0">
                  <c:v>% of people starting palliative SACT who completed at least 4 cycles of treatment</c:v>
                </c:pt>
                <c:pt idx="1">
                  <c:v>% of people diagnosed with stage 4 disease who died within 30 days of starting SACT</c:v>
                </c:pt>
              </c:strCache>
            </c:strRef>
          </c:cat>
          <c:val>
            <c:numRef>
              <c:extLst>
                <c:ext xmlns:c15="http://schemas.microsoft.com/office/drawing/2012/chart" uri="{02D57815-91ED-43cb-92C2-25804820EDAC}">
                  <c15:fullRef>
                    <c15:sqref>'SACT indicators (Eng Trust)'!$C$15:$I$15</c15:sqref>
                  </c15:fullRef>
                </c:ext>
              </c:extLst>
              <c:f>'SACT indicators (Eng Trust)'!$D$15:$E$15</c:f>
              <c:numCache>
                <c:formatCode>0%</c:formatCode>
                <c:ptCount val="2"/>
                <c:pt idx="0">
                  <c:v>0.56999999999999995</c:v>
                </c:pt>
                <c:pt idx="1">
                  <c:v>4.5999999999999999E-2</c:v>
                </c:pt>
              </c:numCache>
            </c:numRef>
          </c:val>
          <c:extLst>
            <c:ext xmlns:c16="http://schemas.microsoft.com/office/drawing/2014/chart" uri="{C3380CC4-5D6E-409C-BE32-E72D297353CC}">
              <c16:uniqueId val="{00000000-C17F-47BF-B85F-16183AE01EA5}"/>
            </c:ext>
          </c:extLst>
        </c:ser>
        <c:ser>
          <c:idx val="0"/>
          <c:order val="1"/>
          <c:tx>
            <c:strRef>
              <c:f>'SACT indicators (Eng Trust)'!$B$14</c:f>
              <c:strCache>
                <c:ptCount val="1"/>
                <c:pt idx="0">
                  <c:v>Airedale NHS Foundation Trust</c:v>
                </c:pt>
              </c:strCache>
            </c:strRef>
          </c:tx>
          <c:spPr>
            <a:solidFill>
              <a:schemeClr val="accent6">
                <a:lumMod val="60000"/>
                <a:lumOff val="40000"/>
              </a:schemeClr>
            </a:solidFill>
            <a:ln>
              <a:noFill/>
            </a:ln>
            <a:effectLst/>
          </c:spPr>
          <c:invertIfNegative val="0"/>
          <c:cat>
            <c:strRef>
              <c:extLst>
                <c:ext xmlns:c15="http://schemas.microsoft.com/office/drawing/2012/chart" uri="{02D57815-91ED-43cb-92C2-25804820EDAC}">
                  <c15:fullRef>
                    <c15:sqref>'SACT indicators (Eng Trust)'!$C$13:$I$13</c15:sqref>
                  </c15:fullRef>
                </c:ext>
              </c:extLst>
              <c:f>'SACT indicators (Eng Trust)'!$D$13:$E$13</c:f>
              <c:strCache>
                <c:ptCount val="2"/>
                <c:pt idx="0">
                  <c:v>% of people starting palliative SACT who completed at least 4 cycles of treatment</c:v>
                </c:pt>
                <c:pt idx="1">
                  <c:v>% of people diagnosed with stage 4 disease who died within 30 days of starting SACT</c:v>
                </c:pt>
              </c:strCache>
            </c:strRef>
          </c:cat>
          <c:val>
            <c:numRef>
              <c:extLst>
                <c:ext xmlns:c15="http://schemas.microsoft.com/office/drawing/2012/chart" uri="{02D57815-91ED-43cb-92C2-25804820EDAC}">
                  <c15:fullRef>
                    <c15:sqref>'SACT indicators (Eng Trust)'!$C$14:$I$14</c15:sqref>
                  </c15:fullRef>
                </c:ext>
              </c:extLst>
              <c:f>'SACT indicators (Eng Trust)'!$D$14:$E$14</c:f>
              <c:numCache>
                <c:formatCode>0%</c:formatCode>
                <c:ptCount val="2"/>
                <c:pt idx="0">
                  <c:v>0.5625</c:v>
                </c:pt>
                <c:pt idx="1">
                  <c:v>0</c:v>
                </c:pt>
              </c:numCache>
            </c:numRef>
          </c:val>
          <c:extLst>
            <c:ext xmlns:c16="http://schemas.microsoft.com/office/drawing/2014/chart" uri="{C3380CC4-5D6E-409C-BE32-E72D297353CC}">
              <c16:uniqueId val="{00000001-C17F-47BF-B85F-16183AE01EA5}"/>
            </c:ext>
          </c:extLst>
        </c:ser>
        <c:dLbls>
          <c:showLegendKey val="0"/>
          <c:showVal val="0"/>
          <c:showCatName val="0"/>
          <c:showSerName val="0"/>
          <c:showPercent val="0"/>
          <c:showBubbleSize val="0"/>
        </c:dLbls>
        <c:gapWidth val="182"/>
        <c:axId val="684449912"/>
        <c:axId val="684447288"/>
      </c:barChart>
      <c:catAx>
        <c:axId val="684449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84447288"/>
        <c:crosses val="autoZero"/>
        <c:auto val="1"/>
        <c:lblAlgn val="ctr"/>
        <c:lblOffset val="100"/>
        <c:noMultiLvlLbl val="0"/>
      </c:catAx>
      <c:valAx>
        <c:axId val="68444728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84449912"/>
        <c:crosses val="autoZero"/>
        <c:crossBetween val="between"/>
      </c:valAx>
      <c:spPr>
        <a:noFill/>
        <a:ln>
          <a:noFill/>
        </a:ln>
        <a:effectLst/>
      </c:spPr>
    </c:plotArea>
    <c:legend>
      <c:legendPos val="b"/>
      <c:layout>
        <c:manualLayout>
          <c:xMode val="edge"/>
          <c:yMode val="edge"/>
          <c:x val="2.5569621979070787E-2"/>
          <c:y val="0.92395641170798515"/>
          <c:w val="0.94673797593482623"/>
          <c:h val="5.68029816989041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67203089103507"/>
          <c:y val="3.3975380798346479E-2"/>
          <c:w val="0.76362139564362586"/>
          <c:h val="0.77038399997593132"/>
        </c:manualLayout>
      </c:layout>
      <c:barChart>
        <c:barDir val="bar"/>
        <c:grouping val="clustered"/>
        <c:varyColors val="0"/>
        <c:ser>
          <c:idx val="1"/>
          <c:order val="0"/>
          <c:tx>
            <c:strRef>
              <c:f>'Indicators (Wales LHB)'!$B$19</c:f>
              <c:strCache>
                <c:ptCount val="1"/>
                <c:pt idx="0">
                  <c:v>Wales</c:v>
                </c:pt>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'Indicators (Wales LHB)'!$C$17:$H$17</c15:sqref>
                  </c15:fullRef>
                </c:ext>
              </c:extLst>
              <c:f>'Indicators (Wales LHB)'!$D$17:$G$17</c:f>
              <c:strCache>
                <c:ptCount val="4"/>
                <c:pt idx="0">
                  <c:v>% diagnosed after an emergency admission</c:v>
                </c:pt>
                <c:pt idx="1">
                  <c:v>% diagnosed with stage 4 disease or unknown stage</c:v>
                </c:pt>
                <c:pt idx="2">
                  <c:v>% diagnosed within 28 days of referral</c:v>
                </c:pt>
                <c:pt idx="3">
                  <c:v>% of those having disease-targeted treatment who were treated within 62 days of referral </c:v>
                </c:pt>
              </c:strCache>
            </c:strRef>
          </c:cat>
          <c:val>
            <c:numRef>
              <c:extLst>
                <c:ext xmlns:c15="http://schemas.microsoft.com/office/drawing/2012/chart" uri="{02D57815-91ED-43cb-92C2-25804820EDAC}">
                  <c15:fullRef>
                    <c15:sqref>'Indicators (Wales LHB)'!$C$19:$H$19</c15:sqref>
                  </c15:fullRef>
                </c:ext>
              </c:extLst>
              <c:f>'Indicators (Wales LHB)'!$D$19:$G$19</c:f>
              <c:numCache>
                <c:formatCode>0%</c:formatCode>
                <c:ptCount val="4"/>
                <c:pt idx="0">
                  <c:v>0.18</c:v>
                </c:pt>
                <c:pt idx="1">
                  <c:v>0.43</c:v>
                </c:pt>
                <c:pt idx="2">
                  <c:v>0.71</c:v>
                </c:pt>
                <c:pt idx="3">
                  <c:v>0.33</c:v>
                </c:pt>
              </c:numCache>
            </c:numRef>
          </c:val>
          <c:extLst>
            <c:ext xmlns:c16="http://schemas.microsoft.com/office/drawing/2014/chart" uri="{C3380CC4-5D6E-409C-BE32-E72D297353CC}">
              <c16:uniqueId val="{00000000-6EB8-41D7-876D-3BC1A469ACDD}"/>
            </c:ext>
          </c:extLst>
        </c:ser>
        <c:ser>
          <c:idx val="0"/>
          <c:order val="1"/>
          <c:tx>
            <c:strRef>
              <c:f>'Indicators (Wales LHB)'!$B$18</c:f>
              <c:strCache>
                <c:ptCount val="1"/>
                <c:pt idx="0">
                  <c:v>Betsi Cadwaladr University Health Board</c:v>
                </c:pt>
              </c:strCache>
            </c:strRef>
          </c:tx>
          <c:spPr>
            <a:solidFill>
              <a:schemeClr val="accent2">
                <a:lumMod val="75000"/>
              </a:schemeClr>
            </a:solidFill>
            <a:ln>
              <a:noFill/>
            </a:ln>
            <a:effectLst/>
          </c:spPr>
          <c:invertIfNegative val="0"/>
          <c:cat>
            <c:strRef>
              <c:extLst>
                <c:ext xmlns:c15="http://schemas.microsoft.com/office/drawing/2012/chart" uri="{02D57815-91ED-43cb-92C2-25804820EDAC}">
                  <c15:fullRef>
                    <c15:sqref>'Indicators (Wales LHB)'!$C$17:$H$17</c15:sqref>
                  </c15:fullRef>
                </c:ext>
              </c:extLst>
              <c:f>'Indicators (Wales LHB)'!$D$17:$G$17</c:f>
              <c:strCache>
                <c:ptCount val="4"/>
                <c:pt idx="0">
                  <c:v>% diagnosed after an emergency admission</c:v>
                </c:pt>
                <c:pt idx="1">
                  <c:v>% diagnosed with stage 4 disease or unknown stage</c:v>
                </c:pt>
                <c:pt idx="2">
                  <c:v>% diagnosed within 28 days of referral</c:v>
                </c:pt>
                <c:pt idx="3">
                  <c:v>% of those having disease-targeted treatment who were treated within 62 days of referral </c:v>
                </c:pt>
              </c:strCache>
            </c:strRef>
          </c:cat>
          <c:val>
            <c:numRef>
              <c:extLst>
                <c:ext xmlns:c15="http://schemas.microsoft.com/office/drawing/2012/chart" uri="{02D57815-91ED-43cb-92C2-25804820EDAC}">
                  <c15:fullRef>
                    <c15:sqref>'Indicators (Wales LHB)'!$C$18:$H$18</c15:sqref>
                  </c15:fullRef>
                </c:ext>
              </c:extLst>
              <c:f>'Indicators (Wales LHB)'!$D$18:$G$18</c:f>
              <c:numCache>
                <c:formatCode>0%</c:formatCode>
                <c:ptCount val="4"/>
                <c:pt idx="0">
                  <c:v>0.19373219373219372</c:v>
                </c:pt>
                <c:pt idx="1">
                  <c:v>0.40455840455840458</c:v>
                </c:pt>
                <c:pt idx="2">
                  <c:v>0.67341040462427748</c:v>
                </c:pt>
                <c:pt idx="3">
                  <c:v>0.4358974358974359</c:v>
                </c:pt>
              </c:numCache>
            </c:numRef>
          </c:val>
          <c:extLst>
            <c:ext xmlns:c16="http://schemas.microsoft.com/office/drawing/2014/chart" uri="{C3380CC4-5D6E-409C-BE32-E72D297353CC}">
              <c16:uniqueId val="{00000001-6EB8-41D7-876D-3BC1A469ACDD}"/>
            </c:ext>
          </c:extLst>
        </c:ser>
        <c:dLbls>
          <c:showLegendKey val="0"/>
          <c:showVal val="0"/>
          <c:showCatName val="0"/>
          <c:showSerName val="0"/>
          <c:showPercent val="0"/>
          <c:showBubbleSize val="0"/>
        </c:dLbls>
        <c:gapWidth val="182"/>
        <c:axId val="684449912"/>
        <c:axId val="684447288"/>
      </c:barChart>
      <c:catAx>
        <c:axId val="684449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84447288"/>
        <c:crosses val="autoZero"/>
        <c:auto val="1"/>
        <c:lblAlgn val="ctr"/>
        <c:lblOffset val="100"/>
        <c:noMultiLvlLbl val="0"/>
      </c:catAx>
      <c:valAx>
        <c:axId val="68444728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84449912"/>
        <c:crosses val="autoZero"/>
        <c:crossBetween val="between"/>
      </c:valAx>
      <c:spPr>
        <a:noFill/>
        <a:ln>
          <a:noFill/>
        </a:ln>
        <a:effectLst/>
      </c:spPr>
    </c:plotArea>
    <c:legend>
      <c:legendPos val="b"/>
      <c:layout>
        <c:manualLayout>
          <c:xMode val="edge"/>
          <c:yMode val="edge"/>
          <c:x val="0.20219300769158557"/>
          <c:y val="0.92395641170798515"/>
          <c:w val="0.58656476178244421"/>
          <c:h val="5.68029816989041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567203089103507"/>
          <c:y val="3.3975380798346479E-2"/>
          <c:w val="0.76362139564362586"/>
          <c:h val="0.77038399997593132"/>
        </c:manualLayout>
      </c:layout>
      <c:barChart>
        <c:barDir val="bar"/>
        <c:grouping val="clustered"/>
        <c:varyColors val="0"/>
        <c:ser>
          <c:idx val="1"/>
          <c:order val="0"/>
          <c:tx>
            <c:strRef>
              <c:f>'Surg indicators (Wales LHB)'!$B$15</c:f>
              <c:strCache>
                <c:ptCount val="1"/>
                <c:pt idx="0">
                  <c:v>Wales</c:v>
                </c:pt>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'Surg indicators (Wales LHB)'!$C$13:$H$13</c15:sqref>
                  </c15:fullRef>
                </c:ext>
              </c:extLst>
              <c:f>'Surg indicators (Wales LHB)'!$D$13:$E$13</c:f>
              <c:strCache>
                <c:ptCount val="2"/>
                <c:pt idx="0">
                  <c:v>Adjusted 90-day postoperative survival (%)</c:v>
                </c:pt>
                <c:pt idx="1">
                  <c:v>Adjusted 1-year postoperative survival (%) ^</c:v>
                </c:pt>
              </c:strCache>
            </c:strRef>
          </c:cat>
          <c:val>
            <c:numRef>
              <c:extLst>
                <c:ext xmlns:c15="http://schemas.microsoft.com/office/drawing/2012/chart" uri="{02D57815-91ED-43cb-92C2-25804820EDAC}">
                  <c15:fullRef>
                    <c15:sqref>'Surg indicators (Wales LHB)'!$C$15:$H$15</c15:sqref>
                  </c15:fullRef>
                </c:ext>
              </c:extLst>
              <c:f>'Surg indicators (Wales LHB)'!$D$15:$E$15</c:f>
              <c:numCache>
                <c:formatCode>0.0%</c:formatCode>
                <c:ptCount val="2"/>
                <c:pt idx="0">
                  <c:v>0.96</c:v>
                </c:pt>
                <c:pt idx="1">
                  <c:v>0.874</c:v>
                </c:pt>
              </c:numCache>
            </c:numRef>
          </c:val>
          <c:extLst>
            <c:ext xmlns:c16="http://schemas.microsoft.com/office/drawing/2014/chart" uri="{C3380CC4-5D6E-409C-BE32-E72D297353CC}">
              <c16:uniqueId val="{00000000-9F35-42AB-9835-C41823F713FC}"/>
            </c:ext>
          </c:extLst>
        </c:ser>
        <c:ser>
          <c:idx val="0"/>
          <c:order val="1"/>
          <c:tx>
            <c:strRef>
              <c:f>'Surg indicators (Wales LHB)'!$B$14</c:f>
              <c:strCache>
                <c:ptCount val="1"/>
                <c:pt idx="0">
                  <c:v>Betsi Cadwaladr University Health Board</c:v>
                </c:pt>
              </c:strCache>
            </c:strRef>
          </c:tx>
          <c:spPr>
            <a:solidFill>
              <a:schemeClr val="accent2">
                <a:lumMod val="75000"/>
              </a:schemeClr>
            </a:solidFill>
            <a:ln>
              <a:noFill/>
            </a:ln>
            <a:effectLst/>
          </c:spPr>
          <c:invertIfNegative val="0"/>
          <c:cat>
            <c:strRef>
              <c:extLst>
                <c:ext xmlns:c15="http://schemas.microsoft.com/office/drawing/2012/chart" uri="{02D57815-91ED-43cb-92C2-25804820EDAC}">
                  <c15:fullRef>
                    <c15:sqref>'Surg indicators (Wales LHB)'!$C$13:$H$13</c15:sqref>
                  </c15:fullRef>
                </c:ext>
              </c:extLst>
              <c:f>'Surg indicators (Wales LHB)'!$D$13:$E$13</c:f>
              <c:strCache>
                <c:ptCount val="2"/>
                <c:pt idx="0">
                  <c:v>Adjusted 90-day postoperative survival (%)</c:v>
                </c:pt>
                <c:pt idx="1">
                  <c:v>Adjusted 1-year postoperative survival (%) ^</c:v>
                </c:pt>
              </c:strCache>
            </c:strRef>
          </c:cat>
          <c:val>
            <c:numRef>
              <c:extLst>
                <c:ext xmlns:c15="http://schemas.microsoft.com/office/drawing/2012/chart" uri="{02D57815-91ED-43cb-92C2-25804820EDAC}">
                  <c15:fullRef>
                    <c15:sqref>'Surg indicators (Wales LHB)'!$C$14:$H$14</c15:sqref>
                  </c15:fullRef>
                </c:ext>
              </c:extLst>
              <c:f>'Surg indicators (Wales LHB)'!$D$14:$E$14</c:f>
              <c:numCache>
                <c:formatCode>0.0%</c:formatCode>
                <c:ptCount val="2"/>
                <c:pt idx="0">
                  <c:v>0.92828390000000005</c:v>
                </c:pt>
                <c:pt idx="1">
                  <c:v>0.81538630000000001</c:v>
                </c:pt>
              </c:numCache>
            </c:numRef>
          </c:val>
          <c:extLst>
            <c:ext xmlns:c16="http://schemas.microsoft.com/office/drawing/2014/chart" uri="{C3380CC4-5D6E-409C-BE32-E72D297353CC}">
              <c16:uniqueId val="{00000001-9F35-42AB-9835-C41823F713FC}"/>
            </c:ext>
          </c:extLst>
        </c:ser>
        <c:dLbls>
          <c:showLegendKey val="0"/>
          <c:showVal val="0"/>
          <c:showCatName val="0"/>
          <c:showSerName val="0"/>
          <c:showPercent val="0"/>
          <c:showBubbleSize val="0"/>
        </c:dLbls>
        <c:gapWidth val="182"/>
        <c:axId val="684449912"/>
        <c:axId val="684447288"/>
      </c:barChart>
      <c:catAx>
        <c:axId val="6844499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84447288"/>
        <c:crosses val="autoZero"/>
        <c:auto val="1"/>
        <c:lblAlgn val="ctr"/>
        <c:lblOffset val="100"/>
        <c:noMultiLvlLbl val="0"/>
      </c:catAx>
      <c:valAx>
        <c:axId val="68444728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84449912"/>
        <c:crosses val="autoZero"/>
        <c:crossBetween val="between"/>
      </c:valAx>
      <c:spPr>
        <a:noFill/>
        <a:ln>
          <a:noFill/>
        </a:ln>
        <a:effectLst/>
      </c:spPr>
    </c:plotArea>
    <c:legend>
      <c:legendPos val="b"/>
      <c:layout>
        <c:manualLayout>
          <c:xMode val="edge"/>
          <c:yMode val="edge"/>
          <c:x val="8.1078288826895301E-3"/>
          <c:y val="0.92395641170798515"/>
          <c:w val="0.97954722963462937"/>
          <c:h val="5.68029816989041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23813</xdr:colOff>
      <xdr:row>0</xdr:row>
      <xdr:rowOff>171451</xdr:rowOff>
    </xdr:from>
    <xdr:to>
      <xdr:col>2</xdr:col>
      <xdr:colOff>302888</xdr:colOff>
      <xdr:row>3</xdr:row>
      <xdr:rowOff>262801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563" y="171451"/>
          <a:ext cx="217455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7929563</xdr:colOff>
      <xdr:row>0</xdr:row>
      <xdr:rowOff>154783</xdr:rowOff>
    </xdr:from>
    <xdr:to>
      <xdr:col>1</xdr:col>
      <xdr:colOff>9382126</xdr:colOff>
      <xdr:row>2</xdr:row>
      <xdr:rowOff>109804</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8131969" y="154783"/>
          <a:ext cx="1452563" cy="336021"/>
        </a:xfrm>
        <a:prstGeom prst="roundRect">
          <a:avLst/>
        </a:prstGeom>
        <a:solidFill>
          <a:schemeClr val="accent6">
            <a:lumMod val="75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GB" sz="1100" b="1"/>
            <a:t>Return</a:t>
          </a:r>
          <a:r>
            <a:rPr lang="en-GB" sz="1100" b="1" baseline="0"/>
            <a:t> to Contents</a:t>
          </a:r>
        </a:p>
      </xdr:txBody>
    </xdr:sp>
    <xdr:clientData/>
  </xdr:twoCellAnchor>
  <xdr:twoCellAnchor editAs="oneCell">
    <xdr:from>
      <xdr:col>0</xdr:col>
      <xdr:colOff>178596</xdr:colOff>
      <xdr:row>0</xdr:row>
      <xdr:rowOff>95250</xdr:rowOff>
    </xdr:from>
    <xdr:to>
      <xdr:col>1</xdr:col>
      <xdr:colOff>2158481</xdr:colOff>
      <xdr:row>4</xdr:row>
      <xdr:rowOff>53250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596" y="95250"/>
          <a:ext cx="2179910"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678657</xdr:colOff>
      <xdr:row>3</xdr:row>
      <xdr:rowOff>107158</xdr:rowOff>
    </xdr:from>
    <xdr:to>
      <xdr:col>8</xdr:col>
      <xdr:colOff>1202531</xdr:colOff>
      <xdr:row>15</xdr:row>
      <xdr:rowOff>59532</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47626</xdr:colOff>
      <xdr:row>1</xdr:row>
      <xdr:rowOff>11906</xdr:rowOff>
    </xdr:from>
    <xdr:to>
      <xdr:col>4</xdr:col>
      <xdr:colOff>1373188</xdr:colOff>
      <xdr:row>1</xdr:row>
      <xdr:rowOff>264584</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a:off x="6286501" y="178594"/>
          <a:ext cx="1325562" cy="252678"/>
        </a:xfrm>
        <a:prstGeom prst="roundRect">
          <a:avLst/>
        </a:prstGeom>
        <a:solidFill>
          <a:schemeClr val="accent6">
            <a:lumMod val="75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GB" sz="1100" b="1"/>
            <a:t>Return</a:t>
          </a:r>
          <a:r>
            <a:rPr lang="en-GB" sz="1100" b="1" baseline="0"/>
            <a:t> to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238126</xdr:colOff>
      <xdr:row>3</xdr:row>
      <xdr:rowOff>83346</xdr:rowOff>
    </xdr:from>
    <xdr:to>
      <xdr:col>4</xdr:col>
      <xdr:colOff>1238250</xdr:colOff>
      <xdr:row>11</xdr:row>
      <xdr:rowOff>130968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0</xdr:row>
      <xdr:rowOff>95250</xdr:rowOff>
    </xdr:from>
    <xdr:to>
      <xdr:col>4</xdr:col>
      <xdr:colOff>1373187</xdr:colOff>
      <xdr:row>1</xdr:row>
      <xdr:rowOff>181240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6286500" y="95250"/>
          <a:ext cx="1325562" cy="252678"/>
        </a:xfrm>
        <a:prstGeom prst="roundRect">
          <a:avLst/>
        </a:prstGeom>
        <a:solidFill>
          <a:schemeClr val="accent6">
            <a:lumMod val="75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GB" sz="1100" b="1"/>
            <a:t>Return</a:t>
          </a:r>
          <a:r>
            <a:rPr lang="en-GB" sz="1100" b="1" baseline="0"/>
            <a:t> to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238126</xdr:colOff>
      <xdr:row>3</xdr:row>
      <xdr:rowOff>83346</xdr:rowOff>
    </xdr:from>
    <xdr:to>
      <xdr:col>4</xdr:col>
      <xdr:colOff>1238250</xdr:colOff>
      <xdr:row>11</xdr:row>
      <xdr:rowOff>130968</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0</xdr:row>
      <xdr:rowOff>95250</xdr:rowOff>
    </xdr:from>
    <xdr:to>
      <xdr:col>4</xdr:col>
      <xdr:colOff>1373187</xdr:colOff>
      <xdr:row>1</xdr:row>
      <xdr:rowOff>181240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6372225" y="95250"/>
          <a:ext cx="1325562" cy="257440"/>
        </a:xfrm>
        <a:prstGeom prst="roundRect">
          <a:avLst/>
        </a:prstGeom>
        <a:solidFill>
          <a:schemeClr val="accent6">
            <a:lumMod val="75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GB" sz="1100" b="1"/>
            <a:t>Return</a:t>
          </a:r>
          <a:r>
            <a:rPr lang="en-GB" sz="1100" b="1" baseline="0"/>
            <a:t> to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238125</xdr:colOff>
      <xdr:row>3</xdr:row>
      <xdr:rowOff>83345</xdr:rowOff>
    </xdr:from>
    <xdr:to>
      <xdr:col>6</xdr:col>
      <xdr:colOff>1654968</xdr:colOff>
      <xdr:row>13</xdr:row>
      <xdr:rowOff>226219</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59532</xdr:colOff>
      <xdr:row>1</xdr:row>
      <xdr:rowOff>11906</xdr:rowOff>
    </xdr:from>
    <xdr:to>
      <xdr:col>4</xdr:col>
      <xdr:colOff>1385093</xdr:colOff>
      <xdr:row>1</xdr:row>
      <xdr:rowOff>264584</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6346032" y="178594"/>
          <a:ext cx="1325561" cy="252678"/>
        </a:xfrm>
        <a:prstGeom prst="roundRect">
          <a:avLst/>
        </a:prstGeom>
        <a:solidFill>
          <a:schemeClr val="accent6">
            <a:lumMod val="75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GB" sz="1100" b="1"/>
            <a:t>Return</a:t>
          </a:r>
          <a:r>
            <a:rPr lang="en-GB" sz="1100" b="1" baseline="0"/>
            <a:t> to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238125</xdr:colOff>
      <xdr:row>3</xdr:row>
      <xdr:rowOff>83346</xdr:rowOff>
    </xdr:from>
    <xdr:to>
      <xdr:col>4</xdr:col>
      <xdr:colOff>1273969</xdr:colOff>
      <xdr:row>10</xdr:row>
      <xdr:rowOff>202407</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1</xdr:row>
      <xdr:rowOff>11906</xdr:rowOff>
    </xdr:from>
    <xdr:to>
      <xdr:col>4</xdr:col>
      <xdr:colOff>1373186</xdr:colOff>
      <xdr:row>1</xdr:row>
      <xdr:rowOff>264584</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6334125" y="178594"/>
          <a:ext cx="1325561" cy="252678"/>
        </a:xfrm>
        <a:prstGeom prst="roundRect">
          <a:avLst/>
        </a:prstGeom>
        <a:solidFill>
          <a:schemeClr val="accent6">
            <a:lumMod val="75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GB" sz="1100" b="1"/>
            <a:t>Return</a:t>
          </a:r>
          <a:r>
            <a:rPr lang="en-GB" sz="1100" b="1" baseline="0"/>
            <a:t> to Contents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163"/>
  <sheetViews>
    <sheetView showGridLines="0" tabSelected="1" zoomScaleNormal="100" zoomScaleSheetLayoutView="90" workbookViewId="0">
      <selection activeCell="B7" sqref="B7"/>
    </sheetView>
  </sheetViews>
  <sheetFormatPr defaultColWidth="0" defaultRowHeight="15" x14ac:dyDescent="0.25"/>
  <cols>
    <col min="1" max="1" width="4.28515625" customWidth="1"/>
    <col min="2" max="2" width="28.42578125" customWidth="1"/>
    <col min="3" max="3" width="40" customWidth="1"/>
    <col min="4" max="4" width="14.85546875" customWidth="1"/>
    <col min="5" max="5" width="22.7109375" customWidth="1"/>
    <col min="6" max="6" width="3.28515625" customWidth="1"/>
    <col min="7" max="7" width="67.140625" customWidth="1"/>
    <col min="8" max="8" width="7.28515625" customWidth="1"/>
    <col min="9" max="16384" width="9.140625" hidden="1"/>
  </cols>
  <sheetData>
    <row r="3" spans="2:7" ht="19.5" thickBot="1" x14ac:dyDescent="0.35">
      <c r="G3" s="80" t="s">
        <v>655</v>
      </c>
    </row>
    <row r="4" spans="2:7" ht="36.75" customHeight="1" thickBot="1" x14ac:dyDescent="0.3">
      <c r="G4" s="83" t="s">
        <v>651</v>
      </c>
    </row>
    <row r="5" spans="2:7" ht="17.25" customHeight="1" thickBot="1" x14ac:dyDescent="0.3">
      <c r="G5" s="84" t="s">
        <v>131</v>
      </c>
    </row>
    <row r="6" spans="2:7" ht="37.5" customHeight="1" thickBot="1" x14ac:dyDescent="0.3">
      <c r="G6" s="85" t="s">
        <v>652</v>
      </c>
    </row>
    <row r="7" spans="2:7" ht="18" customHeight="1" thickBot="1" x14ac:dyDescent="0.3">
      <c r="G7" s="86" t="s">
        <v>312</v>
      </c>
    </row>
    <row r="8" spans="2:7" ht="22.5" customHeight="1" x14ac:dyDescent="0.35">
      <c r="B8" s="80" t="s">
        <v>285</v>
      </c>
      <c r="C8" s="12"/>
      <c r="D8" s="12"/>
      <c r="E8" s="12"/>
      <c r="F8" s="12"/>
      <c r="G8" s="87"/>
    </row>
    <row r="9" spans="2:7" ht="21" customHeight="1" thickBot="1" x14ac:dyDescent="0.3">
      <c r="B9" s="91" t="s">
        <v>283</v>
      </c>
      <c r="C9" s="92" t="s">
        <v>284</v>
      </c>
      <c r="D9" s="93"/>
      <c r="E9" s="94"/>
      <c r="G9" s="88" t="s">
        <v>656</v>
      </c>
    </row>
    <row r="10" spans="2:7" ht="35.25" customHeight="1" thickBot="1" x14ac:dyDescent="0.3">
      <c r="B10" s="95" t="s">
        <v>269</v>
      </c>
      <c r="C10" s="147" t="s">
        <v>659</v>
      </c>
      <c r="D10" s="148"/>
      <c r="E10" s="149"/>
      <c r="G10" s="83" t="s">
        <v>653</v>
      </c>
    </row>
    <row r="11" spans="2:7" ht="32.25" customHeight="1" thickBot="1" x14ac:dyDescent="0.3">
      <c r="B11" s="95" t="s">
        <v>660</v>
      </c>
      <c r="C11" s="133" t="s">
        <v>675</v>
      </c>
      <c r="D11" s="134"/>
      <c r="E11" s="135"/>
      <c r="G11" s="89" t="s">
        <v>135</v>
      </c>
    </row>
    <row r="12" spans="2:7" ht="33" customHeight="1" thickBot="1" x14ac:dyDescent="0.3">
      <c r="B12" s="95" t="s">
        <v>672</v>
      </c>
      <c r="C12" s="133" t="s">
        <v>676</v>
      </c>
      <c r="D12" s="134"/>
      <c r="E12" s="135"/>
      <c r="G12" s="85" t="s">
        <v>654</v>
      </c>
    </row>
    <row r="13" spans="2:7" ht="34.5" customHeight="1" thickBot="1" x14ac:dyDescent="0.3">
      <c r="B13" s="95" t="s">
        <v>673</v>
      </c>
      <c r="C13" s="133" t="s">
        <v>677</v>
      </c>
      <c r="D13" s="134"/>
      <c r="E13" s="135"/>
      <c r="G13" s="90" t="s">
        <v>563</v>
      </c>
    </row>
    <row r="14" spans="2:7" ht="33" customHeight="1" x14ac:dyDescent="0.25">
      <c r="B14" s="95" t="s">
        <v>661</v>
      </c>
      <c r="C14" s="133" t="s">
        <v>678</v>
      </c>
      <c r="D14" s="134"/>
      <c r="E14" s="135"/>
    </row>
    <row r="15" spans="2:7" ht="33" customHeight="1" x14ac:dyDescent="0.25">
      <c r="B15" s="95" t="s">
        <v>674</v>
      </c>
      <c r="C15" s="133" t="s">
        <v>679</v>
      </c>
      <c r="D15" s="134"/>
      <c r="E15" s="135"/>
    </row>
    <row r="16" spans="2:7" ht="15.75" x14ac:dyDescent="0.25">
      <c r="B16" s="96"/>
      <c r="C16" s="97"/>
      <c r="D16" s="97"/>
      <c r="E16" s="97"/>
    </row>
    <row r="17" spans="2:5" ht="15.75" x14ac:dyDescent="0.25">
      <c r="B17" s="98" t="s">
        <v>270</v>
      </c>
      <c r="C17" s="98" t="s">
        <v>271</v>
      </c>
      <c r="D17" s="132" t="s">
        <v>272</v>
      </c>
      <c r="E17" s="132"/>
    </row>
    <row r="18" spans="2:5" ht="15.75" x14ac:dyDescent="0.25">
      <c r="B18" s="99"/>
      <c r="C18" s="100"/>
      <c r="D18" s="131"/>
      <c r="E18" s="131"/>
    </row>
    <row r="23" spans="2:5" hidden="1" x14ac:dyDescent="0.25"/>
    <row r="24" spans="2:5" hidden="1" x14ac:dyDescent="0.25"/>
    <row r="25" spans="2:5" hidden="1" x14ac:dyDescent="0.25"/>
    <row r="26" spans="2:5" hidden="1" x14ac:dyDescent="0.25"/>
    <row r="27" spans="2:5" hidden="1" x14ac:dyDescent="0.25"/>
    <row r="28" spans="2:5" hidden="1" x14ac:dyDescent="0.25"/>
    <row r="29" spans="2:5" hidden="1" x14ac:dyDescent="0.25"/>
    <row r="30" spans="2:5" hidden="1" x14ac:dyDescent="0.25"/>
    <row r="31" spans="2:5" hidden="1" x14ac:dyDescent="0.25"/>
    <row r="32" spans="2:5" hidden="1" x14ac:dyDescent="0.25"/>
    <row r="33" spans="3:7" hidden="1" x14ac:dyDescent="0.25"/>
    <row r="34" spans="3:7" hidden="1" x14ac:dyDescent="0.25">
      <c r="C34" t="s">
        <v>131</v>
      </c>
      <c r="G34" s="31" t="s">
        <v>135</v>
      </c>
    </row>
    <row r="35" spans="3:7" hidden="1" x14ac:dyDescent="0.25">
      <c r="C35" t="s">
        <v>631</v>
      </c>
      <c r="G35" s="31" t="s">
        <v>136</v>
      </c>
    </row>
    <row r="36" spans="3:7" hidden="1" x14ac:dyDescent="0.25">
      <c r="C36" t="s">
        <v>120</v>
      </c>
      <c r="G36" s="31" t="s">
        <v>140</v>
      </c>
    </row>
    <row r="37" spans="3:7" hidden="1" x14ac:dyDescent="0.25">
      <c r="C37" t="s">
        <v>107</v>
      </c>
      <c r="G37" s="31" t="s">
        <v>137</v>
      </c>
    </row>
    <row r="38" spans="3:7" hidden="1" x14ac:dyDescent="0.25">
      <c r="C38" t="s">
        <v>119</v>
      </c>
      <c r="G38" s="31" t="s">
        <v>138</v>
      </c>
    </row>
    <row r="39" spans="3:7" hidden="1" x14ac:dyDescent="0.25">
      <c r="C39" t="s">
        <v>276</v>
      </c>
      <c r="G39" s="31" t="s">
        <v>139</v>
      </c>
    </row>
    <row r="40" spans="3:7" hidden="1" x14ac:dyDescent="0.25">
      <c r="C40" t="s">
        <v>64</v>
      </c>
      <c r="G40" s="31" t="s">
        <v>563</v>
      </c>
    </row>
    <row r="41" spans="3:7" hidden="1" x14ac:dyDescent="0.25">
      <c r="C41" t="s">
        <v>69</v>
      </c>
    </row>
    <row r="42" spans="3:7" hidden="1" x14ac:dyDescent="0.25">
      <c r="C42" t="s">
        <v>130</v>
      </c>
    </row>
    <row r="43" spans="3:7" hidden="1" x14ac:dyDescent="0.25">
      <c r="C43" t="s">
        <v>41</v>
      </c>
    </row>
    <row r="44" spans="3:7" hidden="1" x14ac:dyDescent="0.25">
      <c r="C44" t="s">
        <v>133</v>
      </c>
    </row>
    <row r="45" spans="3:7" hidden="1" x14ac:dyDescent="0.25">
      <c r="C45" t="s">
        <v>88</v>
      </c>
    </row>
    <row r="46" spans="3:7" hidden="1" x14ac:dyDescent="0.25">
      <c r="C46" t="s">
        <v>80</v>
      </c>
    </row>
    <row r="47" spans="3:7" hidden="1" x14ac:dyDescent="0.25">
      <c r="C47" t="s">
        <v>99</v>
      </c>
    </row>
    <row r="48" spans="3:7" hidden="1" x14ac:dyDescent="0.25">
      <c r="C48" t="s">
        <v>621</v>
      </c>
    </row>
    <row r="49" spans="3:3" hidden="1" x14ac:dyDescent="0.25">
      <c r="C49" t="s">
        <v>129</v>
      </c>
    </row>
    <row r="50" spans="3:3" hidden="1" x14ac:dyDescent="0.25">
      <c r="C50" t="s">
        <v>77</v>
      </c>
    </row>
    <row r="51" spans="3:3" hidden="1" x14ac:dyDescent="0.25">
      <c r="C51" t="s">
        <v>28</v>
      </c>
    </row>
    <row r="52" spans="3:3" hidden="1" x14ac:dyDescent="0.25">
      <c r="C52" t="s">
        <v>110</v>
      </c>
    </row>
    <row r="53" spans="3:3" hidden="1" x14ac:dyDescent="0.25">
      <c r="C53" t="s">
        <v>57</v>
      </c>
    </row>
    <row r="54" spans="3:3" hidden="1" x14ac:dyDescent="0.25">
      <c r="C54" t="s">
        <v>625</v>
      </c>
    </row>
    <row r="55" spans="3:3" hidden="1" x14ac:dyDescent="0.25">
      <c r="C55" t="s">
        <v>98</v>
      </c>
    </row>
    <row r="56" spans="3:3" hidden="1" x14ac:dyDescent="0.25">
      <c r="C56" t="s">
        <v>8</v>
      </c>
    </row>
    <row r="57" spans="3:3" hidden="1" x14ac:dyDescent="0.25">
      <c r="C57" t="s">
        <v>30</v>
      </c>
    </row>
    <row r="58" spans="3:3" hidden="1" x14ac:dyDescent="0.25">
      <c r="C58" t="s">
        <v>66</v>
      </c>
    </row>
    <row r="59" spans="3:3" hidden="1" x14ac:dyDescent="0.25">
      <c r="C59" t="s">
        <v>84</v>
      </c>
    </row>
    <row r="60" spans="3:3" hidden="1" x14ac:dyDescent="0.25">
      <c r="C60" t="s">
        <v>36</v>
      </c>
    </row>
    <row r="61" spans="3:3" hidden="1" x14ac:dyDescent="0.25">
      <c r="C61" t="s">
        <v>81</v>
      </c>
    </row>
    <row r="62" spans="3:3" hidden="1" x14ac:dyDescent="0.25">
      <c r="C62" t="s">
        <v>33</v>
      </c>
    </row>
    <row r="63" spans="3:3" hidden="1" x14ac:dyDescent="0.25">
      <c r="C63" t="s">
        <v>124</v>
      </c>
    </row>
    <row r="64" spans="3:3" hidden="1" x14ac:dyDescent="0.25">
      <c r="C64" t="s">
        <v>19</v>
      </c>
    </row>
    <row r="65" spans="3:3" hidden="1" x14ac:dyDescent="0.25">
      <c r="C65" t="s">
        <v>54</v>
      </c>
    </row>
    <row r="66" spans="3:3" hidden="1" x14ac:dyDescent="0.25">
      <c r="C66" t="s">
        <v>52</v>
      </c>
    </row>
    <row r="67" spans="3:3" hidden="1" x14ac:dyDescent="0.25">
      <c r="C67" t="s">
        <v>617</v>
      </c>
    </row>
    <row r="68" spans="3:3" hidden="1" x14ac:dyDescent="0.25">
      <c r="C68" t="s">
        <v>62</v>
      </c>
    </row>
    <row r="69" spans="3:3" hidden="1" x14ac:dyDescent="0.25">
      <c r="C69" t="s">
        <v>112</v>
      </c>
    </row>
    <row r="70" spans="3:3" hidden="1" x14ac:dyDescent="0.25">
      <c r="C70" t="s">
        <v>608</v>
      </c>
    </row>
    <row r="71" spans="3:3" hidden="1" x14ac:dyDescent="0.25">
      <c r="C71" t="s">
        <v>628</v>
      </c>
    </row>
    <row r="72" spans="3:3" hidden="1" x14ac:dyDescent="0.25">
      <c r="C72" t="s">
        <v>114</v>
      </c>
    </row>
    <row r="73" spans="3:3" hidden="1" x14ac:dyDescent="0.25">
      <c r="C73" t="s">
        <v>82</v>
      </c>
    </row>
    <row r="74" spans="3:3" hidden="1" x14ac:dyDescent="0.25">
      <c r="C74" t="s">
        <v>606</v>
      </c>
    </row>
    <row r="75" spans="3:3" hidden="1" x14ac:dyDescent="0.25">
      <c r="C75" t="s">
        <v>86</v>
      </c>
    </row>
    <row r="76" spans="3:3" hidden="1" x14ac:dyDescent="0.25">
      <c r="C76" t="s">
        <v>101</v>
      </c>
    </row>
    <row r="77" spans="3:3" hidden="1" x14ac:dyDescent="0.25">
      <c r="C77" t="s">
        <v>622</v>
      </c>
    </row>
    <row r="78" spans="3:3" hidden="1" x14ac:dyDescent="0.25">
      <c r="C78" t="s">
        <v>76</v>
      </c>
    </row>
    <row r="79" spans="3:3" hidden="1" x14ac:dyDescent="0.25">
      <c r="C79" t="s">
        <v>65</v>
      </c>
    </row>
    <row r="80" spans="3:3" hidden="1" x14ac:dyDescent="0.25">
      <c r="C80" t="s">
        <v>132</v>
      </c>
    </row>
    <row r="81" spans="3:3" hidden="1" x14ac:dyDescent="0.25">
      <c r="C81" t="s">
        <v>26</v>
      </c>
    </row>
    <row r="82" spans="3:3" hidden="1" x14ac:dyDescent="0.25">
      <c r="C82" t="s">
        <v>273</v>
      </c>
    </row>
    <row r="83" spans="3:3" hidden="1" x14ac:dyDescent="0.25">
      <c r="C83" t="s">
        <v>74</v>
      </c>
    </row>
    <row r="84" spans="3:3" hidden="1" x14ac:dyDescent="0.25">
      <c r="C84" t="s">
        <v>31</v>
      </c>
    </row>
    <row r="85" spans="3:3" hidden="1" x14ac:dyDescent="0.25">
      <c r="C85" t="s">
        <v>67</v>
      </c>
    </row>
    <row r="86" spans="3:3" hidden="1" x14ac:dyDescent="0.25">
      <c r="C86" t="s">
        <v>29</v>
      </c>
    </row>
    <row r="87" spans="3:3" hidden="1" x14ac:dyDescent="0.25">
      <c r="C87" t="s">
        <v>609</v>
      </c>
    </row>
    <row r="88" spans="3:3" hidden="1" x14ac:dyDescent="0.25">
      <c r="C88" t="s">
        <v>275</v>
      </c>
    </row>
    <row r="89" spans="3:3" hidden="1" x14ac:dyDescent="0.25">
      <c r="C89" t="s">
        <v>5</v>
      </c>
    </row>
    <row r="90" spans="3:3" hidden="1" x14ac:dyDescent="0.25">
      <c r="C90" t="s">
        <v>636</v>
      </c>
    </row>
    <row r="91" spans="3:3" hidden="1" x14ac:dyDescent="0.25">
      <c r="C91" t="s">
        <v>93</v>
      </c>
    </row>
    <row r="92" spans="3:3" hidden="1" x14ac:dyDescent="0.25">
      <c r="C92" t="s">
        <v>629</v>
      </c>
    </row>
    <row r="93" spans="3:3" hidden="1" x14ac:dyDescent="0.25">
      <c r="C93" t="s">
        <v>89</v>
      </c>
    </row>
    <row r="94" spans="3:3" hidden="1" x14ac:dyDescent="0.25">
      <c r="C94" t="s">
        <v>55</v>
      </c>
    </row>
    <row r="95" spans="3:3" hidden="1" x14ac:dyDescent="0.25">
      <c r="C95" t="s">
        <v>123</v>
      </c>
    </row>
    <row r="96" spans="3:3" hidden="1" x14ac:dyDescent="0.25">
      <c r="C96" t="s">
        <v>116</v>
      </c>
    </row>
    <row r="97" spans="3:3" hidden="1" x14ac:dyDescent="0.25">
      <c r="C97" t="s">
        <v>128</v>
      </c>
    </row>
    <row r="98" spans="3:3" hidden="1" x14ac:dyDescent="0.25">
      <c r="C98" t="s">
        <v>85</v>
      </c>
    </row>
    <row r="99" spans="3:3" hidden="1" x14ac:dyDescent="0.25">
      <c r="C99" t="s">
        <v>102</v>
      </c>
    </row>
    <row r="100" spans="3:3" hidden="1" x14ac:dyDescent="0.25">
      <c r="C100" t="s">
        <v>281</v>
      </c>
    </row>
    <row r="101" spans="3:3" hidden="1" x14ac:dyDescent="0.25">
      <c r="C101" t="s">
        <v>113</v>
      </c>
    </row>
    <row r="102" spans="3:3" hidden="1" x14ac:dyDescent="0.25">
      <c r="C102" t="s">
        <v>126</v>
      </c>
    </row>
    <row r="103" spans="3:3" hidden="1" x14ac:dyDescent="0.25">
      <c r="C103" t="s">
        <v>106</v>
      </c>
    </row>
    <row r="104" spans="3:3" hidden="1" x14ac:dyDescent="0.25">
      <c r="C104" t="s">
        <v>40</v>
      </c>
    </row>
    <row r="105" spans="3:3" hidden="1" x14ac:dyDescent="0.25">
      <c r="C105" t="s">
        <v>616</v>
      </c>
    </row>
    <row r="106" spans="3:3" hidden="1" x14ac:dyDescent="0.25">
      <c r="C106" t="s">
        <v>627</v>
      </c>
    </row>
    <row r="107" spans="3:3" hidden="1" x14ac:dyDescent="0.25">
      <c r="C107" t="s">
        <v>611</v>
      </c>
    </row>
    <row r="108" spans="3:3" hidden="1" x14ac:dyDescent="0.25">
      <c r="C108" t="s">
        <v>613</v>
      </c>
    </row>
    <row r="109" spans="3:3" hidden="1" x14ac:dyDescent="0.25">
      <c r="C109" t="s">
        <v>39</v>
      </c>
    </row>
    <row r="110" spans="3:3" hidden="1" x14ac:dyDescent="0.25">
      <c r="C110" t="s">
        <v>44</v>
      </c>
    </row>
    <row r="111" spans="3:3" hidden="1" x14ac:dyDescent="0.25">
      <c r="C111" t="s">
        <v>615</v>
      </c>
    </row>
    <row r="112" spans="3:3" hidden="1" x14ac:dyDescent="0.25">
      <c r="C112" t="s">
        <v>115</v>
      </c>
    </row>
    <row r="113" spans="3:3" hidden="1" x14ac:dyDescent="0.25">
      <c r="C113" t="s">
        <v>626</v>
      </c>
    </row>
    <row r="114" spans="3:3" hidden="1" x14ac:dyDescent="0.25">
      <c r="C114" t="s">
        <v>32</v>
      </c>
    </row>
    <row r="115" spans="3:3" hidden="1" x14ac:dyDescent="0.25">
      <c r="C115" t="s">
        <v>612</v>
      </c>
    </row>
    <row r="116" spans="3:3" hidden="1" x14ac:dyDescent="0.25">
      <c r="C116" t="s">
        <v>623</v>
      </c>
    </row>
    <row r="117" spans="3:3" hidden="1" x14ac:dyDescent="0.25">
      <c r="C117" t="s">
        <v>53</v>
      </c>
    </row>
    <row r="118" spans="3:3" hidden="1" x14ac:dyDescent="0.25">
      <c r="C118" t="s">
        <v>23</v>
      </c>
    </row>
    <row r="119" spans="3:3" hidden="1" x14ac:dyDescent="0.25">
      <c r="C119" t="s">
        <v>109</v>
      </c>
    </row>
    <row r="120" spans="3:3" hidden="1" x14ac:dyDescent="0.25">
      <c r="C120" t="s">
        <v>100</v>
      </c>
    </row>
    <row r="121" spans="3:3" hidden="1" x14ac:dyDescent="0.25">
      <c r="C121" t="s">
        <v>24</v>
      </c>
    </row>
    <row r="122" spans="3:3" hidden="1" x14ac:dyDescent="0.25">
      <c r="C122" t="s">
        <v>614</v>
      </c>
    </row>
    <row r="123" spans="3:3" hidden="1" x14ac:dyDescent="0.25">
      <c r="C123" t="s">
        <v>127</v>
      </c>
    </row>
    <row r="124" spans="3:3" hidden="1" x14ac:dyDescent="0.25">
      <c r="C124" t="s">
        <v>122</v>
      </c>
    </row>
    <row r="125" spans="3:3" hidden="1" x14ac:dyDescent="0.25">
      <c r="C125" t="s">
        <v>619</v>
      </c>
    </row>
    <row r="126" spans="3:3" hidden="1" x14ac:dyDescent="0.25">
      <c r="C126" t="s">
        <v>618</v>
      </c>
    </row>
    <row r="127" spans="3:3" hidden="1" x14ac:dyDescent="0.25">
      <c r="C127" t="s">
        <v>73</v>
      </c>
    </row>
    <row r="128" spans="3:3" hidden="1" x14ac:dyDescent="0.25">
      <c r="C128" t="s">
        <v>35</v>
      </c>
    </row>
    <row r="129" spans="3:3" hidden="1" x14ac:dyDescent="0.25">
      <c r="C129" t="s">
        <v>624</v>
      </c>
    </row>
    <row r="130" spans="3:3" hidden="1" x14ac:dyDescent="0.25">
      <c r="C130" t="s">
        <v>607</v>
      </c>
    </row>
    <row r="131" spans="3:3" hidden="1" x14ac:dyDescent="0.25">
      <c r="C131" t="s">
        <v>104</v>
      </c>
    </row>
    <row r="132" spans="3:3" hidden="1" x14ac:dyDescent="0.25">
      <c r="C132" t="s">
        <v>118</v>
      </c>
    </row>
    <row r="133" spans="3:3" hidden="1" x14ac:dyDescent="0.25">
      <c r="C133" t="s">
        <v>60</v>
      </c>
    </row>
    <row r="134" spans="3:3" hidden="1" x14ac:dyDescent="0.25">
      <c r="C134" t="s">
        <v>21</v>
      </c>
    </row>
    <row r="135" spans="3:3" hidden="1" x14ac:dyDescent="0.25">
      <c r="C135" t="s">
        <v>274</v>
      </c>
    </row>
    <row r="136" spans="3:3" hidden="1" x14ac:dyDescent="0.25">
      <c r="C136" t="s">
        <v>16</v>
      </c>
    </row>
    <row r="137" spans="3:3" hidden="1" x14ac:dyDescent="0.25">
      <c r="C137" t="s">
        <v>280</v>
      </c>
    </row>
    <row r="138" spans="3:3" hidden="1" x14ac:dyDescent="0.25">
      <c r="C138" t="s">
        <v>630</v>
      </c>
    </row>
    <row r="139" spans="3:3" hidden="1" x14ac:dyDescent="0.25">
      <c r="C139" t="s">
        <v>633</v>
      </c>
    </row>
    <row r="140" spans="3:3" hidden="1" x14ac:dyDescent="0.25">
      <c r="C140" t="s">
        <v>632</v>
      </c>
    </row>
    <row r="141" spans="3:3" hidden="1" x14ac:dyDescent="0.25">
      <c r="C141" t="s">
        <v>620</v>
      </c>
    </row>
    <row r="142" spans="3:3" hidden="1" x14ac:dyDescent="0.25">
      <c r="C142" t="s">
        <v>46</v>
      </c>
    </row>
    <row r="143" spans="3:3" hidden="1" x14ac:dyDescent="0.25">
      <c r="C143" t="s">
        <v>278</v>
      </c>
    </row>
    <row r="144" spans="3:3" hidden="1" x14ac:dyDescent="0.25">
      <c r="C144" t="s">
        <v>13</v>
      </c>
    </row>
    <row r="145" spans="3:3" hidden="1" x14ac:dyDescent="0.25">
      <c r="C145" t="s">
        <v>635</v>
      </c>
    </row>
    <row r="146" spans="3:3" hidden="1" x14ac:dyDescent="0.25">
      <c r="C146" t="s">
        <v>634</v>
      </c>
    </row>
    <row r="147" spans="3:3" hidden="1" x14ac:dyDescent="0.25">
      <c r="C147" t="s">
        <v>87</v>
      </c>
    </row>
    <row r="148" spans="3:3" hidden="1" x14ac:dyDescent="0.25">
      <c r="C148" t="s">
        <v>117</v>
      </c>
    </row>
    <row r="149" spans="3:3" hidden="1" x14ac:dyDescent="0.25">
      <c r="C149" t="s">
        <v>3</v>
      </c>
    </row>
    <row r="150" spans="3:3" hidden="1" x14ac:dyDescent="0.25">
      <c r="C150" t="s">
        <v>22</v>
      </c>
    </row>
    <row r="151" spans="3:3" hidden="1" x14ac:dyDescent="0.25">
      <c r="C151" t="s">
        <v>71</v>
      </c>
    </row>
    <row r="152" spans="3:3" hidden="1" x14ac:dyDescent="0.25">
      <c r="C152" t="s">
        <v>18</v>
      </c>
    </row>
    <row r="153" spans="3:3" hidden="1" x14ac:dyDescent="0.25">
      <c r="C153" t="s">
        <v>610</v>
      </c>
    </row>
    <row r="154" spans="3:3" hidden="1" x14ac:dyDescent="0.25">
      <c r="C154" t="s">
        <v>312</v>
      </c>
    </row>
    <row r="155" spans="3:3" hidden="1" x14ac:dyDescent="0.25"/>
    <row r="156" spans="3:3" hidden="1" x14ac:dyDescent="0.25"/>
    <row r="157" spans="3:3" hidden="1" x14ac:dyDescent="0.25"/>
    <row r="158" spans="3:3" hidden="1" x14ac:dyDescent="0.25"/>
    <row r="159" spans="3:3" hidden="1" x14ac:dyDescent="0.25"/>
    <row r="160" spans="3:3" hidden="1" x14ac:dyDescent="0.25"/>
    <row r="161" hidden="1" x14ac:dyDescent="0.25"/>
    <row r="162" hidden="1" x14ac:dyDescent="0.25"/>
    <row r="163" hidden="1" x14ac:dyDescent="0.25"/>
  </sheetData>
  <sortState xmlns:xlrd2="http://schemas.microsoft.com/office/spreadsheetml/2017/richdata2" ref="C42:C180">
    <sortCondition ref="C42"/>
  </sortState>
  <mergeCells count="8">
    <mergeCell ref="C10:E10"/>
    <mergeCell ref="D18:E18"/>
    <mergeCell ref="D17:E17"/>
    <mergeCell ref="C11:E11"/>
    <mergeCell ref="C12:E12"/>
    <mergeCell ref="C13:E13"/>
    <mergeCell ref="C14:E14"/>
    <mergeCell ref="C15:E15"/>
  </mergeCells>
  <dataValidations count="2">
    <dataValidation type="list" allowBlank="1" showInputMessage="1" showErrorMessage="1" sqref="G11 G13" xr:uid="{00000000-0002-0000-0000-000000000000}">
      <formula1>$G$34:$G$40</formula1>
    </dataValidation>
    <dataValidation type="list" allowBlank="1" showInputMessage="1" showErrorMessage="1" sqref="G5 G7" xr:uid="{00000000-0002-0000-0000-000001000000}">
      <formula1>$C$34:$C$154</formula1>
    </dataValidation>
  </dataValidations>
  <hyperlinks>
    <hyperlink ref="B10" location="Introduction!A1" display="Introduction" xr:uid="{00000000-0004-0000-0000-000000000000}"/>
    <hyperlink ref="B11" location="'Indicators (Eng Trust)'!A1" display="Indicators (Eng Trust)" xr:uid="{00000000-0004-0000-0000-000001000000}"/>
    <hyperlink ref="B12" location="'Surg indicators (Eng Trust)'!A1" display="Surg indicators (Eng Trust)" xr:uid="{00000000-0004-0000-0000-000002000000}"/>
    <hyperlink ref="B13" location="'SACT indicators (Eng Trust)'!A1" display="SACT indicators (Eng Trust)" xr:uid="{00000000-0004-0000-0000-000003000000}"/>
    <hyperlink ref="B14" location="'Indicators (Wales LHB)'!A1" display="Indicators (Wales LHB)" xr:uid="{00000000-0004-0000-0000-000004000000}"/>
    <hyperlink ref="B15" location="'Surg indicators (Wales LHB)'!A1" display="Surg indicators (Wales LHB)" xr:uid="{00000000-0004-0000-0000-000005000000}"/>
  </hyperlink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AK16"/>
  <sheetViews>
    <sheetView showGridLines="0" zoomScaleNormal="100" zoomScaleSheetLayoutView="90" workbookViewId="0"/>
  </sheetViews>
  <sheetFormatPr defaultColWidth="0" defaultRowHeight="24" customHeight="1" x14ac:dyDescent="0.25"/>
  <cols>
    <col min="1" max="1" width="17.28515625" customWidth="1"/>
    <col min="2" max="2" width="37.7109375" style="6" customWidth="1"/>
    <col min="3" max="3" width="19" style="23" customWidth="1"/>
    <col min="4" max="4" width="20.42578125" style="23" customWidth="1"/>
    <col min="5" max="5" width="21.140625" style="6" customWidth="1"/>
    <col min="6" max="6" width="21.5703125" style="6" customWidth="1"/>
    <col min="7" max="7" width="27" style="6" customWidth="1"/>
    <col min="8" max="8" width="32" style="6" customWidth="1"/>
    <col min="9" max="9" width="10.7109375" style="6" customWidth="1"/>
    <col min="10" max="10" width="23.5703125" style="6" customWidth="1"/>
    <col min="11" max="11" width="9.140625" style="6" customWidth="1"/>
    <col min="12" max="16384" width="9.140625" style="6" hidden="1"/>
  </cols>
  <sheetData>
    <row r="1" spans="1:37" customFormat="1" ht="13.5" customHeight="1" x14ac:dyDescent="0.25">
      <c r="C1" s="1"/>
      <c r="D1" s="1"/>
    </row>
    <row r="2" spans="1:37" customFormat="1" ht="24" customHeight="1" x14ac:dyDescent="0.25">
      <c r="B2" s="103" t="s">
        <v>648</v>
      </c>
      <c r="C2" s="142" t="str">
        <f>Contents!G11</f>
        <v>Betsi Cadwaladr University Health Board</v>
      </c>
      <c r="D2" s="142"/>
    </row>
    <row r="3" spans="1:37" customFormat="1" ht="24" customHeight="1" x14ac:dyDescent="0.25">
      <c r="B3" s="104" t="s">
        <v>647</v>
      </c>
      <c r="C3" s="143" t="str">
        <f>Contents!G13</f>
        <v>Wales</v>
      </c>
      <c r="D3" s="143"/>
    </row>
    <row r="4" spans="1:37" customFormat="1" ht="24" customHeight="1" x14ac:dyDescent="0.25">
      <c r="C4" s="1"/>
      <c r="D4" s="1"/>
    </row>
    <row r="5" spans="1:37" customFormat="1" ht="24" customHeight="1" x14ac:dyDescent="0.25">
      <c r="C5" s="1"/>
      <c r="D5" s="1"/>
      <c r="Y5" s="2"/>
      <c r="AA5" s="2"/>
      <c r="AC5" s="2"/>
      <c r="AG5" s="2"/>
      <c r="AK5" s="2"/>
    </row>
    <row r="6" spans="1:37" customFormat="1" ht="24" customHeight="1" x14ac:dyDescent="0.25">
      <c r="C6" s="22"/>
      <c r="D6" s="22"/>
      <c r="X6">
        <f>D6</f>
        <v>0</v>
      </c>
      <c r="AC6" s="2" t="e">
        <f>#REF!</f>
        <v>#REF!</v>
      </c>
      <c r="AG6" s="2" t="e">
        <f>#REF!</f>
        <v>#REF!</v>
      </c>
      <c r="AK6" s="2">
        <f>D11</f>
        <v>0</v>
      </c>
    </row>
    <row r="7" spans="1:37" customFormat="1" ht="24" customHeight="1" x14ac:dyDescent="0.25">
      <c r="A7" s="8"/>
      <c r="B7" s="3"/>
      <c r="C7" s="7"/>
      <c r="D7" s="7"/>
      <c r="X7">
        <f>C6</f>
        <v>0</v>
      </c>
      <c r="AC7" s="2" t="e">
        <f>#REF!</f>
        <v>#REF!</v>
      </c>
      <c r="AG7" s="2" t="e">
        <f>#REF!</f>
        <v>#REF!</v>
      </c>
      <c r="AK7" s="2">
        <f>C11</f>
        <v>0</v>
      </c>
    </row>
    <row r="8" spans="1:37" customFormat="1" ht="24" customHeight="1" x14ac:dyDescent="0.25">
      <c r="A8" s="8"/>
      <c r="B8" s="3"/>
      <c r="C8" s="7"/>
      <c r="D8" s="7"/>
    </row>
    <row r="9" spans="1:37" customFormat="1" ht="24" customHeight="1" x14ac:dyDescent="0.25">
      <c r="A9" s="8"/>
      <c r="B9" s="4"/>
      <c r="C9" s="7"/>
      <c r="D9" s="7"/>
    </row>
    <row r="10" spans="1:37" customFormat="1" ht="24" customHeight="1" x14ac:dyDescent="0.25">
      <c r="A10" s="8"/>
      <c r="B10" s="4"/>
      <c r="C10" s="7"/>
      <c r="D10" s="7"/>
    </row>
    <row r="11" spans="1:37" customFormat="1" ht="24" customHeight="1" x14ac:dyDescent="0.25">
      <c r="A11" s="8"/>
      <c r="B11" s="4"/>
      <c r="C11" s="7"/>
      <c r="D11" s="7"/>
    </row>
    <row r="12" spans="1:37" customFormat="1" ht="24" customHeight="1" x14ac:dyDescent="0.25">
      <c r="A12" s="8"/>
      <c r="B12" s="4"/>
      <c r="C12" s="7"/>
      <c r="D12" s="7"/>
    </row>
    <row r="13" spans="1:37" s="9" customFormat="1" ht="52.5" customHeight="1" x14ac:dyDescent="0.25">
      <c r="A13" s="114" t="s">
        <v>663</v>
      </c>
      <c r="B13" s="114" t="s">
        <v>648</v>
      </c>
      <c r="C13" s="115" t="s">
        <v>665</v>
      </c>
      <c r="D13" s="116" t="s">
        <v>666</v>
      </c>
      <c r="E13" s="116" t="s">
        <v>667</v>
      </c>
      <c r="F13" s="82"/>
      <c r="G13" s="82"/>
      <c r="H13" s="82"/>
      <c r="J13" s="10"/>
      <c r="M13" s="11"/>
      <c r="N13" s="11"/>
      <c r="O13" s="11"/>
    </row>
    <row r="14" spans="1:37" customFormat="1" ht="27.75" customHeight="1" x14ac:dyDescent="0.25">
      <c r="A14" s="117" t="s">
        <v>664</v>
      </c>
      <c r="B14" s="129" t="str">
        <f>C2</f>
        <v>Betsi Cadwaladr University Health Board</v>
      </c>
      <c r="C14" s="119">
        <f>VLOOKUP($C$2,'5b. Surg indicators (Wales)'!$C$9:$F$11,2,FALSE)</f>
        <v>78</v>
      </c>
      <c r="D14" s="120">
        <f>VLOOKUP($C$2,'5b. Surg indicators (Wales)'!$C$9:$F$11,3,FALSE)</f>
        <v>0.92828390000000005</v>
      </c>
      <c r="E14" s="120">
        <f>VLOOKUP($C$2,'5b. Surg indicators (Wales)'!$C$9:$F$11,4,FALSE)</f>
        <v>0.81538630000000001</v>
      </c>
      <c r="F14" s="21"/>
      <c r="G14" s="21"/>
      <c r="H14" s="21"/>
      <c r="J14" s="6"/>
      <c r="M14" s="2"/>
      <c r="N14" s="2"/>
      <c r="O14" s="2"/>
    </row>
    <row r="15" spans="1:37" customFormat="1" ht="30" customHeight="1" x14ac:dyDescent="0.25">
      <c r="A15" s="117" t="s">
        <v>664</v>
      </c>
      <c r="B15" s="130" t="str">
        <f>C3</f>
        <v>Wales</v>
      </c>
      <c r="C15" s="119">
        <f>VLOOKUP($C$3,'5b. Surg indicators (Wales)'!$C$9:$F$11,2,FALSE)</f>
        <v>253</v>
      </c>
      <c r="D15" s="120">
        <f>VLOOKUP($C$3,'5b. Surg indicators (Wales)'!$C$9:$F$11,3,FALSE)</f>
        <v>0.96</v>
      </c>
      <c r="E15" s="120">
        <f>VLOOKUP($C$3,'5b. Surg indicators (Wales)'!$C$9:$F$11,4,FALSE)</f>
        <v>0.874</v>
      </c>
      <c r="F15" s="21"/>
      <c r="G15" s="21"/>
      <c r="H15" s="21"/>
      <c r="J15" s="6"/>
      <c r="M15" s="2"/>
      <c r="N15" s="2"/>
      <c r="O15" s="2"/>
    </row>
    <row r="16" spans="1:37" customFormat="1" ht="24" customHeight="1" x14ac:dyDescent="0.25">
      <c r="C16" s="1"/>
      <c r="D16" s="1"/>
    </row>
  </sheetData>
  <mergeCells count="2">
    <mergeCell ref="C2:D2"/>
    <mergeCell ref="C3:D3"/>
  </mergeCells>
  <conditionalFormatting sqref="A13:E13">
    <cfRule type="cellIs" dxfId="0" priority="1" operator="equal">
      <formula>$K$3</formula>
    </cfRule>
  </conditionalFormatting>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1"/>
  <sheetViews>
    <sheetView workbookViewId="0">
      <selection activeCell="G10" sqref="G10"/>
    </sheetView>
  </sheetViews>
  <sheetFormatPr defaultRowHeight="15" x14ac:dyDescent="0.25"/>
  <cols>
    <col min="1" max="1" width="16.7109375" customWidth="1"/>
    <col min="2" max="2" width="13" customWidth="1"/>
    <col min="3" max="3" width="38.5703125" customWidth="1"/>
    <col min="4" max="4" width="25.140625" customWidth="1"/>
    <col min="5" max="5" width="18.42578125" customWidth="1"/>
    <col min="6" max="6" width="17" customWidth="1"/>
  </cols>
  <sheetData>
    <row r="1" spans="1:6" x14ac:dyDescent="0.25">
      <c r="A1" s="25"/>
    </row>
    <row r="2" spans="1:6" ht="21" x14ac:dyDescent="0.35">
      <c r="A2" s="26" t="s">
        <v>591</v>
      </c>
    </row>
    <row r="3" spans="1:6" x14ac:dyDescent="0.25">
      <c r="A3" s="31"/>
      <c r="B3" s="37" t="s">
        <v>592</v>
      </c>
      <c r="C3" s="31"/>
      <c r="D3" s="31"/>
      <c r="E3" s="31"/>
      <c r="F3" s="31"/>
    </row>
    <row r="4" spans="1:6" x14ac:dyDescent="0.25">
      <c r="A4" s="31"/>
      <c r="B4" s="31"/>
      <c r="C4" s="31"/>
      <c r="D4" s="31"/>
      <c r="E4" s="31"/>
      <c r="F4" s="31"/>
    </row>
    <row r="5" spans="1:6" x14ac:dyDescent="0.25">
      <c r="A5" s="31"/>
      <c r="C5" s="31"/>
      <c r="D5" s="31"/>
      <c r="E5" s="31"/>
      <c r="F5" s="31"/>
    </row>
    <row r="6" spans="1:6" x14ac:dyDescent="0.25">
      <c r="A6" s="31"/>
      <c r="B6" s="31"/>
      <c r="C6" s="31"/>
      <c r="D6" s="31"/>
      <c r="E6" s="31"/>
      <c r="F6" s="31"/>
    </row>
    <row r="7" spans="1:6" x14ac:dyDescent="0.25">
      <c r="A7" s="31"/>
      <c r="B7" s="31"/>
      <c r="C7" s="31"/>
      <c r="D7" s="31"/>
      <c r="E7" s="31"/>
      <c r="F7" s="31"/>
    </row>
    <row r="8" spans="1:6" ht="93" customHeight="1" x14ac:dyDescent="0.25">
      <c r="A8" s="28" t="s">
        <v>555</v>
      </c>
      <c r="B8" s="36" t="s">
        <v>556</v>
      </c>
      <c r="C8" s="36" t="s">
        <v>557</v>
      </c>
      <c r="D8" s="40" t="s">
        <v>593</v>
      </c>
      <c r="E8" s="40" t="s">
        <v>594</v>
      </c>
      <c r="F8" s="40" t="s">
        <v>595</v>
      </c>
    </row>
    <row r="9" spans="1:6" ht="15" customHeight="1" x14ac:dyDescent="0.25">
      <c r="A9" s="50" t="s">
        <v>587</v>
      </c>
      <c r="B9" s="72" t="s">
        <v>562</v>
      </c>
      <c r="C9" s="72" t="s">
        <v>563</v>
      </c>
      <c r="D9" s="32">
        <v>253</v>
      </c>
      <c r="E9" s="64">
        <v>0.96</v>
      </c>
      <c r="F9" s="63">
        <v>0.874</v>
      </c>
    </row>
    <row r="10" spans="1:6" x14ac:dyDescent="0.25">
      <c r="A10" s="31" t="s">
        <v>587</v>
      </c>
      <c r="B10" s="31" t="s">
        <v>261</v>
      </c>
      <c r="C10" s="31" t="s">
        <v>135</v>
      </c>
      <c r="D10" s="31">
        <v>78</v>
      </c>
      <c r="E10" s="62">
        <v>0.92828390000000005</v>
      </c>
      <c r="F10" s="62">
        <v>0.81538630000000001</v>
      </c>
    </row>
    <row r="11" spans="1:6" x14ac:dyDescent="0.25">
      <c r="A11" s="31" t="s">
        <v>311</v>
      </c>
      <c r="B11" s="31" t="s">
        <v>265</v>
      </c>
      <c r="C11" s="31" t="s">
        <v>137</v>
      </c>
      <c r="D11" s="31">
        <v>169</v>
      </c>
      <c r="E11" s="62">
        <v>0.97911079999999995</v>
      </c>
      <c r="F11" s="62">
        <v>0.91542970000000001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03"/>
  <sheetViews>
    <sheetView workbookViewId="0">
      <pane xSplit="6" ySplit="8" topLeftCell="G9" activePane="bottomRight" state="frozen"/>
      <selection pane="topRight" activeCell="F1" sqref="F1"/>
      <selection pane="bottomLeft" activeCell="A11" sqref="A11"/>
      <selection pane="bottomRight" activeCell="B9" sqref="A7:H94"/>
    </sheetView>
  </sheetViews>
  <sheetFormatPr defaultRowHeight="15" x14ac:dyDescent="0.25"/>
  <cols>
    <col min="1" max="1" width="15.28515625" customWidth="1"/>
    <col min="2" max="2" width="48.85546875" customWidth="1"/>
    <col min="3" max="3" width="19.85546875" customWidth="1"/>
    <col min="4" max="4" width="15.140625" customWidth="1"/>
    <col min="5" max="5" width="19.42578125" customWidth="1"/>
    <col min="6" max="6" width="18.5703125" customWidth="1"/>
    <col min="7" max="8" width="22.5703125" customWidth="1"/>
  </cols>
  <sheetData>
    <row r="1" spans="1:8" x14ac:dyDescent="0.25">
      <c r="A1" s="25"/>
    </row>
    <row r="2" spans="1:8" ht="21" x14ac:dyDescent="0.35">
      <c r="A2" s="26" t="s">
        <v>596</v>
      </c>
    </row>
    <row r="3" spans="1:8" x14ac:dyDescent="0.25">
      <c r="B3" s="31" t="s">
        <v>597</v>
      </c>
      <c r="C3" s="31"/>
    </row>
    <row r="4" spans="1:8" x14ac:dyDescent="0.25">
      <c r="B4" s="31" t="s">
        <v>598</v>
      </c>
      <c r="C4" s="31"/>
    </row>
    <row r="5" spans="1:8" x14ac:dyDescent="0.25">
      <c r="B5" s="37" t="s">
        <v>599</v>
      </c>
      <c r="C5" s="37"/>
    </row>
    <row r="7" spans="1:8" s="27" customFormat="1" ht="112.5" customHeight="1" x14ac:dyDescent="0.25">
      <c r="A7" s="28" t="s">
        <v>291</v>
      </c>
      <c r="B7" s="28" t="s">
        <v>292</v>
      </c>
      <c r="C7" s="28" t="s">
        <v>293</v>
      </c>
      <c r="D7" s="36" t="s">
        <v>294</v>
      </c>
      <c r="E7" s="36" t="s">
        <v>295</v>
      </c>
      <c r="F7" s="40" t="s">
        <v>600</v>
      </c>
      <c r="G7" s="40" t="s">
        <v>601</v>
      </c>
      <c r="H7" s="40" t="s">
        <v>602</v>
      </c>
    </row>
    <row r="8" spans="1:8" s="30" customFormat="1" x14ac:dyDescent="0.25">
      <c r="A8" s="50" t="s">
        <v>311</v>
      </c>
      <c r="B8" s="71" t="s">
        <v>312</v>
      </c>
      <c r="C8" s="32" t="s">
        <v>687</v>
      </c>
      <c r="D8" s="71"/>
      <c r="E8" s="71" t="s">
        <v>312</v>
      </c>
      <c r="F8" s="79">
        <v>9366</v>
      </c>
      <c r="G8" s="41">
        <v>0.56999999999999995</v>
      </c>
      <c r="H8" s="52">
        <v>4.5999999999999999E-2</v>
      </c>
    </row>
    <row r="9" spans="1:8" x14ac:dyDescent="0.25">
      <c r="A9" s="31" t="s">
        <v>311</v>
      </c>
      <c r="B9" s="31" t="s">
        <v>690</v>
      </c>
      <c r="C9" s="31" t="s">
        <v>691</v>
      </c>
      <c r="D9" s="31" t="s">
        <v>142</v>
      </c>
      <c r="E9" s="31" t="s">
        <v>122</v>
      </c>
      <c r="F9" s="65">
        <v>75</v>
      </c>
      <c r="G9" s="39">
        <v>0.5625</v>
      </c>
      <c r="H9" s="62">
        <v>7.6923079788684845E-2</v>
      </c>
    </row>
    <row r="10" spans="1:8" x14ac:dyDescent="0.25">
      <c r="A10" s="31" t="s">
        <v>311</v>
      </c>
      <c r="B10" s="31" t="s">
        <v>692</v>
      </c>
      <c r="C10" s="31" t="s">
        <v>693</v>
      </c>
      <c r="D10" s="31" t="s">
        <v>279</v>
      </c>
      <c r="E10" s="31" t="s">
        <v>280</v>
      </c>
      <c r="F10" s="65">
        <v>91</v>
      </c>
      <c r="G10" s="39">
        <v>0.64705884456634521</v>
      </c>
      <c r="H10" s="62">
        <v>3.7037037312984467E-2</v>
      </c>
    </row>
    <row r="11" spans="1:8" x14ac:dyDescent="0.25">
      <c r="A11" s="31" t="s">
        <v>311</v>
      </c>
      <c r="B11" s="31" t="s">
        <v>692</v>
      </c>
      <c r="C11" s="31" t="s">
        <v>693</v>
      </c>
      <c r="D11" s="31" t="s">
        <v>143</v>
      </c>
      <c r="E11" s="31" t="s">
        <v>606</v>
      </c>
      <c r="F11" s="65" t="s">
        <v>267</v>
      </c>
      <c r="G11" s="65" t="s">
        <v>267</v>
      </c>
      <c r="H11" s="62" t="s">
        <v>267</v>
      </c>
    </row>
    <row r="12" spans="1:8" x14ac:dyDescent="0.25">
      <c r="A12" s="31" t="s">
        <v>311</v>
      </c>
      <c r="B12" s="31" t="s">
        <v>694</v>
      </c>
      <c r="C12" s="31" t="s">
        <v>695</v>
      </c>
      <c r="D12" s="31" t="s">
        <v>144</v>
      </c>
      <c r="E12" s="31" t="s">
        <v>119</v>
      </c>
      <c r="F12" s="65">
        <v>91</v>
      </c>
      <c r="G12" s="39">
        <v>0.66666668653488159</v>
      </c>
      <c r="H12" s="62">
        <v>0</v>
      </c>
    </row>
    <row r="13" spans="1:8" x14ac:dyDescent="0.25">
      <c r="A13" s="31" t="s">
        <v>311</v>
      </c>
      <c r="B13" s="31" t="s">
        <v>698</v>
      </c>
      <c r="C13" s="31" t="s">
        <v>699</v>
      </c>
      <c r="D13" s="31" t="s">
        <v>146</v>
      </c>
      <c r="E13" s="31" t="s">
        <v>32</v>
      </c>
      <c r="F13" s="65">
        <v>219</v>
      </c>
      <c r="G13" s="39">
        <v>0.74444442987442017</v>
      </c>
      <c r="H13" s="62">
        <v>1.408450677990913E-2</v>
      </c>
    </row>
    <row r="14" spans="1:8" x14ac:dyDescent="0.25">
      <c r="A14" s="31" t="s">
        <v>311</v>
      </c>
      <c r="B14" s="31" t="s">
        <v>700</v>
      </c>
      <c r="C14" s="31" t="s">
        <v>701</v>
      </c>
      <c r="D14" s="31" t="s">
        <v>147</v>
      </c>
      <c r="E14" s="31" t="s">
        <v>274</v>
      </c>
      <c r="F14" s="65">
        <v>185</v>
      </c>
      <c r="G14" s="39">
        <v>0.56321841478347778</v>
      </c>
      <c r="H14" s="62">
        <v>0</v>
      </c>
    </row>
    <row r="15" spans="1:8" x14ac:dyDescent="0.25">
      <c r="A15" s="31" t="s">
        <v>311</v>
      </c>
      <c r="B15" s="31" t="s">
        <v>702</v>
      </c>
      <c r="C15" s="31" t="s">
        <v>703</v>
      </c>
      <c r="D15" s="31" t="s">
        <v>148</v>
      </c>
      <c r="E15" s="31" t="s">
        <v>607</v>
      </c>
      <c r="F15" s="65">
        <v>78</v>
      </c>
      <c r="G15" s="39">
        <v>0.43243244290351868</v>
      </c>
      <c r="H15" s="62">
        <v>0</v>
      </c>
    </row>
    <row r="16" spans="1:8" x14ac:dyDescent="0.25">
      <c r="A16" s="31" t="s">
        <v>311</v>
      </c>
      <c r="B16" s="31" t="s">
        <v>704</v>
      </c>
      <c r="C16" s="31" t="s">
        <v>705</v>
      </c>
      <c r="D16" s="31" t="s">
        <v>149</v>
      </c>
      <c r="E16" s="31" t="s">
        <v>130</v>
      </c>
      <c r="F16" s="65">
        <v>47</v>
      </c>
      <c r="G16" s="39">
        <v>0.46666666865348821</v>
      </c>
      <c r="H16" s="62">
        <v>0.10000000149011611</v>
      </c>
    </row>
    <row r="17" spans="1:8" x14ac:dyDescent="0.25">
      <c r="A17" s="31" t="s">
        <v>311</v>
      </c>
      <c r="B17" s="31" t="s">
        <v>706</v>
      </c>
      <c r="C17" s="31" t="s">
        <v>707</v>
      </c>
      <c r="D17" s="31" t="s">
        <v>150</v>
      </c>
      <c r="E17" s="31" t="s">
        <v>275</v>
      </c>
      <c r="F17" s="65">
        <v>149</v>
      </c>
      <c r="G17" s="39">
        <v>0.49230769276618958</v>
      </c>
      <c r="H17" s="62">
        <v>4.1666667908430099E-2</v>
      </c>
    </row>
    <row r="18" spans="1:8" x14ac:dyDescent="0.25">
      <c r="A18" s="31" t="s">
        <v>311</v>
      </c>
      <c r="B18" s="31" t="s">
        <v>708</v>
      </c>
      <c r="C18" s="31" t="s">
        <v>709</v>
      </c>
      <c r="D18" s="31" t="s">
        <v>151</v>
      </c>
      <c r="E18" s="31" t="s">
        <v>115</v>
      </c>
      <c r="F18" s="65">
        <v>88</v>
      </c>
      <c r="G18" s="39">
        <v>0.45652174949646002</v>
      </c>
      <c r="H18" s="62">
        <v>3.2258063554763787E-2</v>
      </c>
    </row>
    <row r="19" spans="1:8" x14ac:dyDescent="0.25">
      <c r="A19" s="31" t="s">
        <v>311</v>
      </c>
      <c r="B19" s="31" t="s">
        <v>708</v>
      </c>
      <c r="C19" s="31" t="s">
        <v>709</v>
      </c>
      <c r="D19" s="31" t="s">
        <v>152</v>
      </c>
      <c r="E19" s="31" t="s">
        <v>116</v>
      </c>
      <c r="F19" s="65">
        <v>32</v>
      </c>
      <c r="G19" s="39">
        <v>0.44999998807907099</v>
      </c>
      <c r="H19" s="62">
        <v>0</v>
      </c>
    </row>
    <row r="20" spans="1:8" x14ac:dyDescent="0.25">
      <c r="A20" s="31" t="s">
        <v>311</v>
      </c>
      <c r="B20" s="31" t="s">
        <v>692</v>
      </c>
      <c r="C20" s="31" t="s">
        <v>693</v>
      </c>
      <c r="D20" s="31" t="s">
        <v>155</v>
      </c>
      <c r="E20" s="31" t="s">
        <v>57</v>
      </c>
      <c r="F20" s="65">
        <v>40</v>
      </c>
      <c r="G20" s="39">
        <v>0.61904764175415039</v>
      </c>
      <c r="H20" s="62">
        <v>5.55555559694767E-2</v>
      </c>
    </row>
    <row r="21" spans="1:8" x14ac:dyDescent="0.25">
      <c r="A21" s="31" t="s">
        <v>311</v>
      </c>
      <c r="B21" s="31" t="s">
        <v>710</v>
      </c>
      <c r="C21" s="31" t="s">
        <v>711</v>
      </c>
      <c r="D21" s="31" t="s">
        <v>156</v>
      </c>
      <c r="E21" s="31" t="s">
        <v>13</v>
      </c>
      <c r="F21" s="65">
        <v>51</v>
      </c>
      <c r="G21" s="39">
        <v>0.73913043737411499</v>
      </c>
      <c r="H21" s="62">
        <v>0</v>
      </c>
    </row>
    <row r="22" spans="1:8" x14ac:dyDescent="0.25">
      <c r="A22" s="31" t="s">
        <v>311</v>
      </c>
      <c r="B22" s="31" t="s">
        <v>712</v>
      </c>
      <c r="C22" s="31" t="s">
        <v>713</v>
      </c>
      <c r="D22" s="31" t="s">
        <v>159</v>
      </c>
      <c r="E22" s="31" t="s">
        <v>5</v>
      </c>
      <c r="F22" s="65">
        <v>72</v>
      </c>
      <c r="G22" s="39">
        <v>0.4848484992980957</v>
      </c>
      <c r="H22" s="62">
        <v>4.5454546809196472E-2</v>
      </c>
    </row>
    <row r="23" spans="1:8" x14ac:dyDescent="0.25">
      <c r="A23" s="31" t="s">
        <v>311</v>
      </c>
      <c r="B23" s="31" t="s">
        <v>688</v>
      </c>
      <c r="C23" s="31" t="s">
        <v>689</v>
      </c>
      <c r="D23" s="31" t="s">
        <v>268</v>
      </c>
      <c r="E23" s="31" t="s">
        <v>728</v>
      </c>
      <c r="F23" s="65">
        <v>579</v>
      </c>
      <c r="G23" s="39">
        <v>0.5116279125213623</v>
      </c>
      <c r="H23" s="62">
        <v>6.0606062412261963E-2</v>
      </c>
    </row>
    <row r="24" spans="1:8" x14ac:dyDescent="0.25">
      <c r="A24" s="31" t="s">
        <v>311</v>
      </c>
      <c r="B24" s="31" t="s">
        <v>706</v>
      </c>
      <c r="C24" s="31" t="s">
        <v>707</v>
      </c>
      <c r="D24" s="31" t="s">
        <v>160</v>
      </c>
      <c r="E24" s="31" t="s">
        <v>276</v>
      </c>
      <c r="F24" s="65">
        <v>86</v>
      </c>
      <c r="G24" s="39">
        <v>0.52631580829620361</v>
      </c>
      <c r="H24" s="62">
        <v>0.1176470592617989</v>
      </c>
    </row>
    <row r="25" spans="1:8" x14ac:dyDescent="0.25">
      <c r="A25" s="31" t="s">
        <v>311</v>
      </c>
      <c r="B25" s="31" t="s">
        <v>714</v>
      </c>
      <c r="C25" s="31" t="s">
        <v>715</v>
      </c>
      <c r="D25" s="31" t="s">
        <v>161</v>
      </c>
      <c r="E25" s="31" t="s">
        <v>610</v>
      </c>
      <c r="F25" s="65">
        <v>69</v>
      </c>
      <c r="G25" s="39">
        <v>0.6071428656578064</v>
      </c>
      <c r="H25" s="62">
        <v>3.9999999105930328E-2</v>
      </c>
    </row>
    <row r="26" spans="1:8" x14ac:dyDescent="0.25">
      <c r="A26" s="31" t="s">
        <v>311</v>
      </c>
      <c r="B26" s="31" t="s">
        <v>704</v>
      </c>
      <c r="C26" s="31" t="s">
        <v>705</v>
      </c>
      <c r="D26" s="31" t="s">
        <v>163</v>
      </c>
      <c r="E26" s="31" t="s">
        <v>131</v>
      </c>
      <c r="F26" s="65">
        <v>29</v>
      </c>
      <c r="G26" s="39">
        <v>0.5625</v>
      </c>
      <c r="H26" s="62">
        <v>0</v>
      </c>
    </row>
    <row r="27" spans="1:8" x14ac:dyDescent="0.25">
      <c r="A27" s="31" t="s">
        <v>311</v>
      </c>
      <c r="B27" s="31" t="s">
        <v>706</v>
      </c>
      <c r="C27" s="31" t="s">
        <v>707</v>
      </c>
      <c r="D27" s="31" t="s">
        <v>164</v>
      </c>
      <c r="E27" s="31" t="s">
        <v>611</v>
      </c>
      <c r="F27" s="65">
        <v>51</v>
      </c>
      <c r="G27" s="39">
        <v>0.63636362552642822</v>
      </c>
      <c r="H27" s="62">
        <v>0</v>
      </c>
    </row>
    <row r="28" spans="1:8" x14ac:dyDescent="0.25">
      <c r="A28" s="31" t="s">
        <v>311</v>
      </c>
      <c r="B28" s="31" t="s">
        <v>700</v>
      </c>
      <c r="C28" s="31" t="s">
        <v>701</v>
      </c>
      <c r="D28" s="31" t="s">
        <v>165</v>
      </c>
      <c r="E28" s="31" t="s">
        <v>612</v>
      </c>
      <c r="F28" s="65">
        <v>70</v>
      </c>
      <c r="G28" s="39">
        <v>0.59459459781646729</v>
      </c>
      <c r="H28" s="62">
        <v>0</v>
      </c>
    </row>
    <row r="29" spans="1:8" x14ac:dyDescent="0.25">
      <c r="A29" s="31" t="s">
        <v>311</v>
      </c>
      <c r="B29" s="31" t="s">
        <v>706</v>
      </c>
      <c r="C29" s="31" t="s">
        <v>707</v>
      </c>
      <c r="D29" s="31" t="s">
        <v>166</v>
      </c>
      <c r="E29" s="31" t="s">
        <v>93</v>
      </c>
      <c r="F29" s="65">
        <v>45</v>
      </c>
      <c r="G29" s="39">
        <v>0.52941179275512695</v>
      </c>
      <c r="H29" s="62">
        <v>6.6666670143604279E-2</v>
      </c>
    </row>
    <row r="30" spans="1:8" x14ac:dyDescent="0.25">
      <c r="A30" s="31" t="s">
        <v>311</v>
      </c>
      <c r="B30" s="31" t="s">
        <v>706</v>
      </c>
      <c r="C30" s="31" t="s">
        <v>707</v>
      </c>
      <c r="D30" s="31" t="s">
        <v>167</v>
      </c>
      <c r="E30" s="31" t="s">
        <v>84</v>
      </c>
      <c r="F30" s="65">
        <v>158</v>
      </c>
      <c r="G30" s="39">
        <v>0.68354427814483643</v>
      </c>
      <c r="H30" s="62">
        <v>4.2553190141916282E-2</v>
      </c>
    </row>
    <row r="31" spans="1:8" x14ac:dyDescent="0.25">
      <c r="A31" s="31" t="s">
        <v>311</v>
      </c>
      <c r="B31" s="31" t="s">
        <v>698</v>
      </c>
      <c r="C31" s="31" t="s">
        <v>699</v>
      </c>
      <c r="D31" s="31" t="s">
        <v>168</v>
      </c>
      <c r="E31" s="31" t="s">
        <v>33</v>
      </c>
      <c r="F31" s="65">
        <v>33</v>
      </c>
      <c r="G31" s="39">
        <v>0.47368422150611877</v>
      </c>
      <c r="H31" s="62">
        <v>0</v>
      </c>
    </row>
    <row r="32" spans="1:8" x14ac:dyDescent="0.25">
      <c r="A32" s="31" t="s">
        <v>311</v>
      </c>
      <c r="B32" s="31" t="s">
        <v>702</v>
      </c>
      <c r="C32" s="31" t="s">
        <v>703</v>
      </c>
      <c r="D32" s="31" t="s">
        <v>169</v>
      </c>
      <c r="E32" s="31" t="s">
        <v>44</v>
      </c>
      <c r="F32" s="65">
        <v>97</v>
      </c>
      <c r="G32" s="39">
        <v>0.5</v>
      </c>
      <c r="H32" s="62">
        <v>7.5000002980232239E-2</v>
      </c>
    </row>
    <row r="33" spans="1:8" x14ac:dyDescent="0.25">
      <c r="A33" s="31" t="s">
        <v>311</v>
      </c>
      <c r="B33" s="31" t="s">
        <v>712</v>
      </c>
      <c r="C33" s="31" t="s">
        <v>713</v>
      </c>
      <c r="D33" s="31" t="s">
        <v>171</v>
      </c>
      <c r="E33" s="31" t="s">
        <v>729</v>
      </c>
      <c r="F33" s="65">
        <v>449</v>
      </c>
      <c r="G33" s="39">
        <v>0.56684494018554688</v>
      </c>
      <c r="H33" s="62">
        <v>4.4025156646966927E-2</v>
      </c>
    </row>
    <row r="34" spans="1:8" x14ac:dyDescent="0.25">
      <c r="A34" s="31" t="s">
        <v>311</v>
      </c>
      <c r="B34" s="31" t="s">
        <v>694</v>
      </c>
      <c r="C34" s="31" t="s">
        <v>695</v>
      </c>
      <c r="D34" s="31" t="s">
        <v>172</v>
      </c>
      <c r="E34" s="31" t="s">
        <v>120</v>
      </c>
      <c r="F34" s="65">
        <v>69</v>
      </c>
      <c r="G34" s="39">
        <v>0.51851850748062134</v>
      </c>
      <c r="H34" s="62">
        <v>5.55555559694767E-2</v>
      </c>
    </row>
    <row r="35" spans="1:8" x14ac:dyDescent="0.25">
      <c r="A35" s="31" t="s">
        <v>311</v>
      </c>
      <c r="B35" s="31" t="s">
        <v>706</v>
      </c>
      <c r="C35" s="31" t="s">
        <v>707</v>
      </c>
      <c r="D35" s="31" t="s">
        <v>176</v>
      </c>
      <c r="E35" s="31" t="s">
        <v>85</v>
      </c>
      <c r="F35" s="65">
        <v>96</v>
      </c>
      <c r="G35" s="39">
        <v>0.56818181276321411</v>
      </c>
      <c r="H35" s="62">
        <v>5.128205195069313E-2</v>
      </c>
    </row>
    <row r="36" spans="1:8" x14ac:dyDescent="0.25">
      <c r="A36" s="31" t="s">
        <v>311</v>
      </c>
      <c r="B36" s="31" t="s">
        <v>706</v>
      </c>
      <c r="C36" s="31" t="s">
        <v>707</v>
      </c>
      <c r="D36" s="31" t="s">
        <v>177</v>
      </c>
      <c r="E36" s="31" t="s">
        <v>86</v>
      </c>
      <c r="F36" s="65">
        <v>44</v>
      </c>
      <c r="G36" s="39">
        <v>0.53846156597137451</v>
      </c>
      <c r="H36" s="62">
        <v>0</v>
      </c>
    </row>
    <row r="37" spans="1:8" x14ac:dyDescent="0.25">
      <c r="A37" s="31" t="s">
        <v>311</v>
      </c>
      <c r="B37" s="31" t="s">
        <v>706</v>
      </c>
      <c r="C37" s="31" t="s">
        <v>707</v>
      </c>
      <c r="D37" s="31" t="s">
        <v>178</v>
      </c>
      <c r="E37" s="31" t="s">
        <v>87</v>
      </c>
      <c r="F37" s="65">
        <v>52</v>
      </c>
      <c r="G37" s="39">
        <v>0.57142859697341919</v>
      </c>
      <c r="H37" s="62">
        <v>3.8461539894342422E-2</v>
      </c>
    </row>
    <row r="38" spans="1:8" x14ac:dyDescent="0.25">
      <c r="A38" s="31" t="s">
        <v>311</v>
      </c>
      <c r="B38" s="31" t="s">
        <v>706</v>
      </c>
      <c r="C38" s="31" t="s">
        <v>707</v>
      </c>
      <c r="D38" s="31" t="s">
        <v>179</v>
      </c>
      <c r="E38" s="31" t="s">
        <v>88</v>
      </c>
      <c r="F38" s="65">
        <v>68</v>
      </c>
      <c r="G38" s="39">
        <v>0.8571428656578064</v>
      </c>
      <c r="H38" s="62">
        <v>0</v>
      </c>
    </row>
    <row r="39" spans="1:8" x14ac:dyDescent="0.25">
      <c r="A39" s="31" t="s">
        <v>311</v>
      </c>
      <c r="B39" s="31" t="s">
        <v>700</v>
      </c>
      <c r="C39" s="31" t="s">
        <v>701</v>
      </c>
      <c r="D39" s="31" t="s">
        <v>180</v>
      </c>
      <c r="E39" s="31" t="s">
        <v>614</v>
      </c>
      <c r="F39" s="65">
        <v>96</v>
      </c>
      <c r="G39" s="39">
        <v>0.58695650100708008</v>
      </c>
      <c r="H39" s="62">
        <v>5.4054055362939828E-2</v>
      </c>
    </row>
    <row r="40" spans="1:8" x14ac:dyDescent="0.25">
      <c r="A40" s="31" t="s">
        <v>311</v>
      </c>
      <c r="B40" s="31" t="s">
        <v>702</v>
      </c>
      <c r="C40" s="31" t="s">
        <v>703</v>
      </c>
      <c r="D40" s="31" t="s">
        <v>181</v>
      </c>
      <c r="E40" s="31" t="s">
        <v>615</v>
      </c>
      <c r="F40" s="65">
        <v>111</v>
      </c>
      <c r="G40" s="39">
        <v>0.62068963050842285</v>
      </c>
      <c r="H40" s="62">
        <v>0</v>
      </c>
    </row>
    <row r="41" spans="1:8" x14ac:dyDescent="0.25">
      <c r="A41" s="31" t="s">
        <v>311</v>
      </c>
      <c r="B41" s="31" t="s">
        <v>692</v>
      </c>
      <c r="C41" s="31" t="s">
        <v>693</v>
      </c>
      <c r="D41" s="31" t="s">
        <v>182</v>
      </c>
      <c r="E41" s="31" t="s">
        <v>60</v>
      </c>
      <c r="F41" s="65">
        <v>165</v>
      </c>
      <c r="G41" s="39">
        <v>0.70175439119338989</v>
      </c>
      <c r="H41" s="62">
        <v>2.1276595070958141E-2</v>
      </c>
    </row>
    <row r="42" spans="1:8" x14ac:dyDescent="0.25">
      <c r="A42" s="31" t="s">
        <v>311</v>
      </c>
      <c r="B42" s="31" t="s">
        <v>716</v>
      </c>
      <c r="C42" s="31" t="s">
        <v>717</v>
      </c>
      <c r="D42" s="31" t="s">
        <v>183</v>
      </c>
      <c r="E42" s="31" t="s">
        <v>109</v>
      </c>
      <c r="F42" s="65">
        <v>270</v>
      </c>
      <c r="G42" s="39">
        <v>0.61224490404129028</v>
      </c>
      <c r="H42" s="62">
        <v>5.0847455859184272E-2</v>
      </c>
    </row>
    <row r="43" spans="1:8" x14ac:dyDescent="0.25">
      <c r="A43" s="31" t="s">
        <v>311</v>
      </c>
      <c r="B43" s="31" t="s">
        <v>692</v>
      </c>
      <c r="C43" s="31" t="s">
        <v>693</v>
      </c>
      <c r="D43" s="31" t="s">
        <v>184</v>
      </c>
      <c r="E43" s="31" t="s">
        <v>616</v>
      </c>
      <c r="F43" s="65">
        <v>162</v>
      </c>
      <c r="G43" s="39">
        <v>0.59322035312652588</v>
      </c>
      <c r="H43" s="62">
        <v>2.9411764815449711E-2</v>
      </c>
    </row>
    <row r="44" spans="1:8" x14ac:dyDescent="0.25">
      <c r="A44" s="31" t="s">
        <v>311</v>
      </c>
      <c r="B44" s="31" t="s">
        <v>718</v>
      </c>
      <c r="C44" s="31" t="s">
        <v>719</v>
      </c>
      <c r="D44" s="31" t="s">
        <v>185</v>
      </c>
      <c r="E44" s="31" t="s">
        <v>39</v>
      </c>
      <c r="F44" s="65">
        <v>88</v>
      </c>
      <c r="G44" s="39">
        <v>0.58333331346511841</v>
      </c>
      <c r="H44" s="62">
        <v>0.25</v>
      </c>
    </row>
    <row r="45" spans="1:8" x14ac:dyDescent="0.25">
      <c r="A45" s="31" t="s">
        <v>311</v>
      </c>
      <c r="B45" s="31" t="s">
        <v>720</v>
      </c>
      <c r="C45" s="31" t="s">
        <v>721</v>
      </c>
      <c r="D45" s="31" t="s">
        <v>186</v>
      </c>
      <c r="E45" s="31" t="s">
        <v>617</v>
      </c>
      <c r="F45" s="65">
        <v>195</v>
      </c>
      <c r="G45" s="39">
        <v>0.57547169923782349</v>
      </c>
      <c r="H45" s="62">
        <v>7.9999998211860657E-2</v>
      </c>
    </row>
    <row r="46" spans="1:8" x14ac:dyDescent="0.25">
      <c r="A46" s="31" t="s">
        <v>311</v>
      </c>
      <c r="B46" s="31" t="s">
        <v>696</v>
      </c>
      <c r="C46" s="31" t="s">
        <v>697</v>
      </c>
      <c r="D46" s="31" t="s">
        <v>189</v>
      </c>
      <c r="E46" s="31" t="s">
        <v>618</v>
      </c>
      <c r="F46" s="65">
        <v>48</v>
      </c>
      <c r="G46" s="39">
        <v>0.56521737575531006</v>
      </c>
      <c r="H46" s="62">
        <v>0.2142857164144516</v>
      </c>
    </row>
    <row r="47" spans="1:8" x14ac:dyDescent="0.25">
      <c r="A47" s="31" t="s">
        <v>311</v>
      </c>
      <c r="B47" s="31" t="s">
        <v>710</v>
      </c>
      <c r="C47" s="31" t="s">
        <v>711</v>
      </c>
      <c r="D47" s="31" t="s">
        <v>190</v>
      </c>
      <c r="E47" s="31" t="s">
        <v>619</v>
      </c>
      <c r="F47" s="65">
        <v>43</v>
      </c>
      <c r="G47" s="39">
        <v>0.52631580829620361</v>
      </c>
      <c r="H47" s="62">
        <v>0.18181818723678589</v>
      </c>
    </row>
    <row r="48" spans="1:8" x14ac:dyDescent="0.25">
      <c r="A48" s="31" t="s">
        <v>311</v>
      </c>
      <c r="B48" s="31" t="s">
        <v>710</v>
      </c>
      <c r="C48" s="31" t="s">
        <v>711</v>
      </c>
      <c r="D48" s="31" t="s">
        <v>191</v>
      </c>
      <c r="E48" s="31" t="s">
        <v>620</v>
      </c>
      <c r="F48" s="65">
        <v>172</v>
      </c>
      <c r="G48" s="39">
        <v>0.6268656849861145</v>
      </c>
      <c r="H48" s="62">
        <v>0.10909090936183929</v>
      </c>
    </row>
    <row r="49" spans="1:8" x14ac:dyDescent="0.25">
      <c r="A49" s="31" t="s">
        <v>311</v>
      </c>
      <c r="B49" s="31" t="s">
        <v>714</v>
      </c>
      <c r="C49" s="31" t="s">
        <v>715</v>
      </c>
      <c r="D49" s="31" t="s">
        <v>192</v>
      </c>
      <c r="E49" s="31" t="s">
        <v>113</v>
      </c>
      <c r="F49" s="65">
        <v>31</v>
      </c>
      <c r="G49" s="39">
        <v>0.5</v>
      </c>
      <c r="H49" s="62">
        <v>0</v>
      </c>
    </row>
    <row r="50" spans="1:8" x14ac:dyDescent="0.25">
      <c r="A50" s="31" t="s">
        <v>311</v>
      </c>
      <c r="B50" s="31" t="s">
        <v>702</v>
      </c>
      <c r="C50" s="31" t="s">
        <v>703</v>
      </c>
      <c r="D50" s="31" t="s">
        <v>197</v>
      </c>
      <c r="E50" s="31" t="s">
        <v>46</v>
      </c>
      <c r="F50" s="65">
        <v>97</v>
      </c>
      <c r="G50" s="39">
        <v>0.63043481111526489</v>
      </c>
      <c r="H50" s="62">
        <v>2.777777798473835E-2</v>
      </c>
    </row>
    <row r="51" spans="1:8" x14ac:dyDescent="0.25">
      <c r="A51" s="31" t="s">
        <v>311</v>
      </c>
      <c r="B51" s="31" t="s">
        <v>710</v>
      </c>
      <c r="C51" s="31" t="s">
        <v>711</v>
      </c>
      <c r="D51" s="31" t="s">
        <v>198</v>
      </c>
      <c r="E51" s="31" t="s">
        <v>16</v>
      </c>
      <c r="F51" s="65">
        <v>118</v>
      </c>
      <c r="G51" s="39">
        <v>0.59259259700775146</v>
      </c>
      <c r="H51" s="62">
        <v>2.857142873108387E-2</v>
      </c>
    </row>
    <row r="52" spans="1:8" x14ac:dyDescent="0.25">
      <c r="A52" s="31" t="s">
        <v>311</v>
      </c>
      <c r="B52" s="31" t="s">
        <v>708</v>
      </c>
      <c r="C52" s="31" t="s">
        <v>709</v>
      </c>
      <c r="D52" s="31" t="s">
        <v>199</v>
      </c>
      <c r="E52" s="31" t="s">
        <v>117</v>
      </c>
      <c r="F52" s="65" t="s">
        <v>267</v>
      </c>
      <c r="G52" s="65" t="s">
        <v>267</v>
      </c>
      <c r="H52" s="62" t="s">
        <v>267</v>
      </c>
    </row>
    <row r="53" spans="1:8" x14ac:dyDescent="0.25">
      <c r="A53" s="31" t="s">
        <v>311</v>
      </c>
      <c r="B53" s="31" t="s">
        <v>710</v>
      </c>
      <c r="C53" s="31" t="s">
        <v>711</v>
      </c>
      <c r="D53" s="31" t="s">
        <v>200</v>
      </c>
      <c r="E53" s="31" t="s">
        <v>623</v>
      </c>
      <c r="F53" s="65">
        <v>110</v>
      </c>
      <c r="G53" s="39">
        <v>0.58490568399429321</v>
      </c>
      <c r="H53" s="62">
        <v>0</v>
      </c>
    </row>
    <row r="54" spans="1:8" x14ac:dyDescent="0.25">
      <c r="A54" s="31" t="s">
        <v>311</v>
      </c>
      <c r="B54" s="31" t="s">
        <v>710</v>
      </c>
      <c r="C54" s="31" t="s">
        <v>711</v>
      </c>
      <c r="D54" s="31" t="s">
        <v>202</v>
      </c>
      <c r="E54" s="31" t="s">
        <v>19</v>
      </c>
      <c r="F54" s="65">
        <v>43</v>
      </c>
      <c r="G54" s="39">
        <v>0.53846156597137451</v>
      </c>
      <c r="H54" s="62">
        <v>0</v>
      </c>
    </row>
    <row r="55" spans="1:8" x14ac:dyDescent="0.25">
      <c r="A55" s="31" t="s">
        <v>311</v>
      </c>
      <c r="B55" s="31" t="s">
        <v>706</v>
      </c>
      <c r="C55" s="31" t="s">
        <v>707</v>
      </c>
      <c r="D55" s="31" t="s">
        <v>203</v>
      </c>
      <c r="E55" s="31" t="s">
        <v>89</v>
      </c>
      <c r="F55" s="65">
        <v>109</v>
      </c>
      <c r="G55" s="39">
        <v>0.61538463830947876</v>
      </c>
      <c r="H55" s="62">
        <v>3.5714287310838699E-2</v>
      </c>
    </row>
    <row r="56" spans="1:8" x14ac:dyDescent="0.25">
      <c r="A56" s="31" t="s">
        <v>311</v>
      </c>
      <c r="B56" s="31" t="s">
        <v>718</v>
      </c>
      <c r="C56" s="31" t="s">
        <v>719</v>
      </c>
      <c r="D56" s="31" t="s">
        <v>207</v>
      </c>
      <c r="E56" s="31" t="s">
        <v>52</v>
      </c>
      <c r="F56" s="65">
        <v>48</v>
      </c>
      <c r="G56" s="39">
        <v>0.35294118523597717</v>
      </c>
      <c r="H56" s="62">
        <v>5.8823529630899429E-2</v>
      </c>
    </row>
    <row r="57" spans="1:8" x14ac:dyDescent="0.25">
      <c r="A57" s="31" t="s">
        <v>311</v>
      </c>
      <c r="B57" s="31" t="s">
        <v>692</v>
      </c>
      <c r="C57" s="31" t="s">
        <v>693</v>
      </c>
      <c r="D57" s="31" t="s">
        <v>208</v>
      </c>
      <c r="E57" s="31" t="s">
        <v>62</v>
      </c>
      <c r="F57" s="65">
        <v>57</v>
      </c>
      <c r="G57" s="39">
        <v>0.66666668653488159</v>
      </c>
      <c r="H57" s="62">
        <v>0</v>
      </c>
    </row>
    <row r="58" spans="1:8" x14ac:dyDescent="0.25">
      <c r="A58" s="31" t="s">
        <v>311</v>
      </c>
      <c r="B58" s="31" t="s">
        <v>724</v>
      </c>
      <c r="C58" s="31" t="s">
        <v>725</v>
      </c>
      <c r="D58" s="31" t="s">
        <v>209</v>
      </c>
      <c r="E58" s="31" t="s">
        <v>28</v>
      </c>
      <c r="F58" s="65" t="s">
        <v>267</v>
      </c>
      <c r="G58" s="65" t="s">
        <v>267</v>
      </c>
      <c r="H58" s="62" t="s">
        <v>267</v>
      </c>
    </row>
    <row r="59" spans="1:8" x14ac:dyDescent="0.25">
      <c r="A59" s="31" t="s">
        <v>311</v>
      </c>
      <c r="B59" s="31" t="s">
        <v>710</v>
      </c>
      <c r="C59" s="31" t="s">
        <v>711</v>
      </c>
      <c r="D59" s="31" t="s">
        <v>210</v>
      </c>
      <c r="E59" s="31" t="s">
        <v>625</v>
      </c>
      <c r="F59" s="65">
        <v>44</v>
      </c>
      <c r="G59" s="39">
        <v>0.6071428656578064</v>
      </c>
      <c r="H59" s="62">
        <v>0</v>
      </c>
    </row>
    <row r="60" spans="1:8" x14ac:dyDescent="0.25">
      <c r="A60" s="31" t="s">
        <v>311</v>
      </c>
      <c r="B60" s="31" t="s">
        <v>722</v>
      </c>
      <c r="C60" s="31" t="s">
        <v>723</v>
      </c>
      <c r="D60" s="31" t="s">
        <v>212</v>
      </c>
      <c r="E60" s="31" t="s">
        <v>101</v>
      </c>
      <c r="F60" s="65">
        <v>45</v>
      </c>
      <c r="G60" s="39">
        <v>0.73333334922790527</v>
      </c>
      <c r="H60" s="62">
        <v>0</v>
      </c>
    </row>
    <row r="61" spans="1:8" x14ac:dyDescent="0.25">
      <c r="A61" s="31" t="s">
        <v>311</v>
      </c>
      <c r="B61" s="31" t="s">
        <v>722</v>
      </c>
      <c r="C61" s="31" t="s">
        <v>723</v>
      </c>
      <c r="D61" s="31" t="s">
        <v>213</v>
      </c>
      <c r="E61" s="31" t="s">
        <v>102</v>
      </c>
      <c r="F61" s="65">
        <v>67</v>
      </c>
      <c r="G61" s="39" t="s">
        <v>317</v>
      </c>
      <c r="H61" s="62">
        <v>7.1428574621677399E-2</v>
      </c>
    </row>
    <row r="62" spans="1:8" x14ac:dyDescent="0.25">
      <c r="A62" s="31" t="s">
        <v>311</v>
      </c>
      <c r="B62" s="31" t="s">
        <v>700</v>
      </c>
      <c r="C62" s="31" t="s">
        <v>701</v>
      </c>
      <c r="D62" s="31" t="s">
        <v>214</v>
      </c>
      <c r="E62" s="31" t="s">
        <v>53</v>
      </c>
      <c r="F62" s="65">
        <v>32</v>
      </c>
      <c r="G62" s="39">
        <v>0.44999998807907099</v>
      </c>
      <c r="H62" s="62">
        <v>9.0909093618392944E-2</v>
      </c>
    </row>
    <row r="63" spans="1:8" x14ac:dyDescent="0.25">
      <c r="A63" s="31" t="s">
        <v>311</v>
      </c>
      <c r="B63" s="31" t="s">
        <v>696</v>
      </c>
      <c r="C63" s="31" t="s">
        <v>697</v>
      </c>
      <c r="D63" s="31" t="s">
        <v>217</v>
      </c>
      <c r="E63" s="31" t="s">
        <v>626</v>
      </c>
      <c r="F63" s="65">
        <v>255</v>
      </c>
      <c r="G63" s="39">
        <v>0.64655172824859619</v>
      </c>
      <c r="H63" s="62">
        <v>6.25E-2</v>
      </c>
    </row>
    <row r="64" spans="1:8" x14ac:dyDescent="0.25">
      <c r="A64" s="31" t="s">
        <v>311</v>
      </c>
      <c r="B64" s="31" t="s">
        <v>706</v>
      </c>
      <c r="C64" s="31" t="s">
        <v>707</v>
      </c>
      <c r="D64" s="31" t="s">
        <v>219</v>
      </c>
      <c r="E64" s="31" t="s">
        <v>627</v>
      </c>
      <c r="F64" s="65">
        <v>46</v>
      </c>
      <c r="G64" s="39">
        <v>0.46428570151329041</v>
      </c>
      <c r="H64" s="62">
        <v>0.23076923191547391</v>
      </c>
    </row>
    <row r="65" spans="1:8" x14ac:dyDescent="0.25">
      <c r="A65" s="31" t="s">
        <v>311</v>
      </c>
      <c r="B65" s="31" t="s">
        <v>690</v>
      </c>
      <c r="C65" s="31" t="s">
        <v>691</v>
      </c>
      <c r="D65" s="31" t="s">
        <v>221</v>
      </c>
      <c r="E65" s="31" t="s">
        <v>124</v>
      </c>
      <c r="F65" s="65" t="s">
        <v>267</v>
      </c>
      <c r="G65" s="65" t="s">
        <v>267</v>
      </c>
      <c r="H65" s="62" t="s">
        <v>267</v>
      </c>
    </row>
    <row r="66" spans="1:8" x14ac:dyDescent="0.25">
      <c r="A66" s="31" t="s">
        <v>311</v>
      </c>
      <c r="B66" s="31" t="s">
        <v>704</v>
      </c>
      <c r="C66" s="31" t="s">
        <v>705</v>
      </c>
      <c r="D66" s="31" t="s">
        <v>222</v>
      </c>
      <c r="E66" s="31" t="s">
        <v>132</v>
      </c>
      <c r="F66" s="65">
        <v>237</v>
      </c>
      <c r="G66" s="39">
        <v>0.47222220897674561</v>
      </c>
      <c r="H66" s="62">
        <v>3.125E-2</v>
      </c>
    </row>
    <row r="67" spans="1:8" x14ac:dyDescent="0.25">
      <c r="A67" s="31" t="s">
        <v>311</v>
      </c>
      <c r="B67" s="31" t="s">
        <v>710</v>
      </c>
      <c r="C67" s="31" t="s">
        <v>711</v>
      </c>
      <c r="D67" s="31" t="s">
        <v>224</v>
      </c>
      <c r="E67" s="31" t="s">
        <v>21</v>
      </c>
      <c r="F67" s="65">
        <v>243</v>
      </c>
      <c r="G67" s="39">
        <v>0.56034481525421143</v>
      </c>
      <c r="H67" s="62">
        <v>3.6144576966762543E-2</v>
      </c>
    </row>
    <row r="68" spans="1:8" x14ac:dyDescent="0.25">
      <c r="A68" s="31" t="s">
        <v>311</v>
      </c>
      <c r="B68" s="31" t="s">
        <v>708</v>
      </c>
      <c r="C68" s="31" t="s">
        <v>709</v>
      </c>
      <c r="D68" s="31" t="s">
        <v>225</v>
      </c>
      <c r="E68" s="31" t="s">
        <v>118</v>
      </c>
      <c r="F68" s="65">
        <v>38</v>
      </c>
      <c r="G68" s="39">
        <v>0.4375</v>
      </c>
      <c r="H68" s="62">
        <v>0.10000000149011611</v>
      </c>
    </row>
    <row r="69" spans="1:8" x14ac:dyDescent="0.25">
      <c r="A69" s="31" t="s">
        <v>311</v>
      </c>
      <c r="B69" s="31" t="s">
        <v>690</v>
      </c>
      <c r="C69" s="31" t="s">
        <v>691</v>
      </c>
      <c r="D69" s="31" t="s">
        <v>226</v>
      </c>
      <c r="E69" s="31" t="s">
        <v>629</v>
      </c>
      <c r="F69" s="65">
        <v>207</v>
      </c>
      <c r="G69" s="39">
        <v>0.62025314569473267</v>
      </c>
      <c r="H69" s="62">
        <v>5.6603774428367608E-2</v>
      </c>
    </row>
    <row r="70" spans="1:8" x14ac:dyDescent="0.25">
      <c r="A70" s="31" t="s">
        <v>311</v>
      </c>
      <c r="B70" s="31" t="s">
        <v>700</v>
      </c>
      <c r="C70" s="31" t="s">
        <v>701</v>
      </c>
      <c r="D70" s="31" t="s">
        <v>227</v>
      </c>
      <c r="E70" s="31" t="s">
        <v>54</v>
      </c>
      <c r="F70" s="65">
        <v>100</v>
      </c>
      <c r="G70" s="39">
        <v>0.4523809552192688</v>
      </c>
      <c r="H70" s="62">
        <v>3.4482758492231369E-2</v>
      </c>
    </row>
    <row r="71" spans="1:8" x14ac:dyDescent="0.25">
      <c r="A71" s="31" t="s">
        <v>311</v>
      </c>
      <c r="B71" s="31" t="s">
        <v>690</v>
      </c>
      <c r="C71" s="31" t="s">
        <v>691</v>
      </c>
      <c r="D71" s="31" t="s">
        <v>228</v>
      </c>
      <c r="E71" s="31" t="s">
        <v>126</v>
      </c>
      <c r="F71" s="65">
        <v>74</v>
      </c>
      <c r="G71" s="39">
        <v>0.42424243688583368</v>
      </c>
      <c r="H71" s="62">
        <v>9.375E-2</v>
      </c>
    </row>
    <row r="72" spans="1:8" x14ac:dyDescent="0.25">
      <c r="A72" s="31" t="s">
        <v>311</v>
      </c>
      <c r="B72" s="31" t="s">
        <v>722</v>
      </c>
      <c r="C72" s="31" t="s">
        <v>723</v>
      </c>
      <c r="D72" s="31" t="s">
        <v>229</v>
      </c>
      <c r="E72" s="31" t="s">
        <v>630</v>
      </c>
      <c r="F72" s="65">
        <v>167</v>
      </c>
      <c r="G72" s="39">
        <v>0.68493151664733887</v>
      </c>
      <c r="H72" s="62">
        <v>0</v>
      </c>
    </row>
    <row r="73" spans="1:8" x14ac:dyDescent="0.25">
      <c r="A73" s="31" t="s">
        <v>311</v>
      </c>
      <c r="B73" s="31" t="s">
        <v>718</v>
      </c>
      <c r="C73" s="31" t="s">
        <v>719</v>
      </c>
      <c r="D73" s="31" t="s">
        <v>230</v>
      </c>
      <c r="E73" s="31" t="s">
        <v>40</v>
      </c>
      <c r="F73" s="65">
        <v>178</v>
      </c>
      <c r="G73" s="39">
        <v>0.53846156597137451</v>
      </c>
      <c r="H73" s="62">
        <v>3.5714287310838699E-2</v>
      </c>
    </row>
    <row r="74" spans="1:8" x14ac:dyDescent="0.25">
      <c r="A74" s="31" t="s">
        <v>311</v>
      </c>
      <c r="B74" s="31" t="s">
        <v>690</v>
      </c>
      <c r="C74" s="31" t="s">
        <v>691</v>
      </c>
      <c r="D74" s="31" t="s">
        <v>233</v>
      </c>
      <c r="E74" s="31" t="s">
        <v>127</v>
      </c>
      <c r="F74" s="65">
        <v>193</v>
      </c>
      <c r="G74" s="39">
        <v>0.45454546809196472</v>
      </c>
      <c r="H74" s="62">
        <v>0.1071428582072258</v>
      </c>
    </row>
    <row r="75" spans="1:8" x14ac:dyDescent="0.25">
      <c r="A75" s="31" t="s">
        <v>311</v>
      </c>
      <c r="B75" s="31" t="s">
        <v>726</v>
      </c>
      <c r="C75" s="31" t="s">
        <v>727</v>
      </c>
      <c r="D75" s="31" t="s">
        <v>234</v>
      </c>
      <c r="E75" s="31" t="s">
        <v>632</v>
      </c>
      <c r="F75" s="65">
        <v>74</v>
      </c>
      <c r="G75" s="39">
        <v>0.4444444477558136</v>
      </c>
      <c r="H75" s="62">
        <v>2.9411764815449711E-2</v>
      </c>
    </row>
    <row r="76" spans="1:8" x14ac:dyDescent="0.25">
      <c r="A76" s="31" t="s">
        <v>311</v>
      </c>
      <c r="B76" s="31" t="s">
        <v>724</v>
      </c>
      <c r="C76" s="31" t="s">
        <v>725</v>
      </c>
      <c r="D76" s="31" t="s">
        <v>237</v>
      </c>
      <c r="E76" s="31" t="s">
        <v>30</v>
      </c>
      <c r="F76" s="65">
        <v>101</v>
      </c>
      <c r="G76" s="39">
        <v>0.78787881135940552</v>
      </c>
      <c r="H76" s="62">
        <v>0</v>
      </c>
    </row>
    <row r="77" spans="1:8" x14ac:dyDescent="0.25">
      <c r="A77" s="31" t="s">
        <v>311</v>
      </c>
      <c r="B77" s="31" t="s">
        <v>714</v>
      </c>
      <c r="C77" s="31" t="s">
        <v>715</v>
      </c>
      <c r="D77" s="31" t="s">
        <v>239</v>
      </c>
      <c r="E77" s="31" t="s">
        <v>114</v>
      </c>
      <c r="F77" s="65">
        <v>197</v>
      </c>
      <c r="G77" s="39">
        <v>0.56521737575531006</v>
      </c>
      <c r="H77" s="62">
        <v>8.474576473236084E-2</v>
      </c>
    </row>
    <row r="78" spans="1:8" x14ac:dyDescent="0.25">
      <c r="A78" s="31" t="s">
        <v>311</v>
      </c>
      <c r="B78" s="31" t="s">
        <v>722</v>
      </c>
      <c r="C78" s="31" t="s">
        <v>723</v>
      </c>
      <c r="D78" s="31" t="s">
        <v>240</v>
      </c>
      <c r="E78" s="31" t="s">
        <v>104</v>
      </c>
      <c r="F78" s="65">
        <v>123</v>
      </c>
      <c r="G78" s="39">
        <v>0.56521737575531006</v>
      </c>
      <c r="H78" s="62">
        <v>0</v>
      </c>
    </row>
    <row r="79" spans="1:8" x14ac:dyDescent="0.25">
      <c r="A79" s="31" t="s">
        <v>311</v>
      </c>
      <c r="B79" s="31" t="s">
        <v>722</v>
      </c>
      <c r="C79" s="31" t="s">
        <v>723</v>
      </c>
      <c r="D79" s="31" t="s">
        <v>241</v>
      </c>
      <c r="E79" s="31" t="s">
        <v>633</v>
      </c>
      <c r="F79" s="65">
        <v>110</v>
      </c>
      <c r="G79" s="39">
        <v>0.64705884456634521</v>
      </c>
      <c r="H79" s="62">
        <v>2.7027027681469921E-2</v>
      </c>
    </row>
    <row r="80" spans="1:8" x14ac:dyDescent="0.25">
      <c r="A80" s="31" t="s">
        <v>311</v>
      </c>
      <c r="B80" s="31" t="s">
        <v>724</v>
      </c>
      <c r="C80" s="31" t="s">
        <v>725</v>
      </c>
      <c r="D80" s="31" t="s">
        <v>242</v>
      </c>
      <c r="E80" s="31" t="s">
        <v>31</v>
      </c>
      <c r="F80" s="65">
        <v>214</v>
      </c>
      <c r="G80" s="39">
        <v>0.71264368295669556</v>
      </c>
      <c r="H80" s="62">
        <v>5.4054055362939828E-2</v>
      </c>
    </row>
    <row r="81" spans="1:8" x14ac:dyDescent="0.25">
      <c r="A81" s="31" t="s">
        <v>311</v>
      </c>
      <c r="B81" s="31" t="s">
        <v>706</v>
      </c>
      <c r="C81" s="31" t="s">
        <v>707</v>
      </c>
      <c r="D81" s="31" t="s">
        <v>244</v>
      </c>
      <c r="E81" s="31" t="s">
        <v>98</v>
      </c>
      <c r="F81" s="65">
        <v>200</v>
      </c>
      <c r="G81" s="39">
        <v>0.54000002145767212</v>
      </c>
      <c r="H81" s="62">
        <v>3.3898305147886283E-2</v>
      </c>
    </row>
    <row r="82" spans="1:8" x14ac:dyDescent="0.25">
      <c r="A82" s="31" t="s">
        <v>311</v>
      </c>
      <c r="B82" s="31" t="s">
        <v>710</v>
      </c>
      <c r="C82" s="31" t="s">
        <v>711</v>
      </c>
      <c r="D82" s="31" t="s">
        <v>246</v>
      </c>
      <c r="E82" s="31" t="s">
        <v>22</v>
      </c>
      <c r="F82" s="65">
        <v>126</v>
      </c>
      <c r="G82" s="39">
        <v>0.67123287916183472</v>
      </c>
      <c r="H82" s="62">
        <v>0</v>
      </c>
    </row>
    <row r="83" spans="1:8" x14ac:dyDescent="0.25">
      <c r="A83" s="31" t="s">
        <v>311</v>
      </c>
      <c r="B83" s="31" t="s">
        <v>704</v>
      </c>
      <c r="C83" s="31" t="s">
        <v>705</v>
      </c>
      <c r="D83" s="31" t="s">
        <v>248</v>
      </c>
      <c r="E83" s="31" t="s">
        <v>133</v>
      </c>
      <c r="F83" s="65">
        <v>62</v>
      </c>
      <c r="G83" s="39">
        <v>0.4482758641242981</v>
      </c>
      <c r="H83" s="62">
        <v>9.0909093618392944E-2</v>
      </c>
    </row>
    <row r="84" spans="1:8" x14ac:dyDescent="0.25">
      <c r="A84" s="31" t="s">
        <v>311</v>
      </c>
      <c r="B84" s="31" t="s">
        <v>722</v>
      </c>
      <c r="C84" s="31" t="s">
        <v>723</v>
      </c>
      <c r="D84" s="31" t="s">
        <v>249</v>
      </c>
      <c r="E84" s="31" t="s">
        <v>106</v>
      </c>
      <c r="F84" s="65">
        <v>168</v>
      </c>
      <c r="G84" s="39">
        <v>0.56944441795349121</v>
      </c>
      <c r="H84" s="62">
        <v>0.1276595741510391</v>
      </c>
    </row>
    <row r="85" spans="1:8" x14ac:dyDescent="0.25">
      <c r="A85" s="31" t="s">
        <v>311</v>
      </c>
      <c r="B85" s="31" t="s">
        <v>698</v>
      </c>
      <c r="C85" s="31" t="s">
        <v>699</v>
      </c>
      <c r="D85" s="31" t="s">
        <v>250</v>
      </c>
      <c r="E85" s="31" t="s">
        <v>36</v>
      </c>
      <c r="F85" s="65">
        <v>80</v>
      </c>
      <c r="G85" s="39">
        <v>0.67500001192092896</v>
      </c>
      <c r="H85" s="62">
        <v>5.8823529630899429E-2</v>
      </c>
    </row>
    <row r="86" spans="1:8" x14ac:dyDescent="0.25">
      <c r="A86" s="31" t="s">
        <v>311</v>
      </c>
      <c r="B86" s="31" t="s">
        <v>704</v>
      </c>
      <c r="C86" s="31" t="s">
        <v>705</v>
      </c>
      <c r="D86" s="31" t="s">
        <v>251</v>
      </c>
      <c r="E86" s="31" t="s">
        <v>636</v>
      </c>
      <c r="F86" s="65">
        <v>76</v>
      </c>
      <c r="G86" s="39">
        <v>0.68421053886413574</v>
      </c>
      <c r="H86" s="62">
        <v>4.5454546809196472E-2</v>
      </c>
    </row>
    <row r="87" spans="1:8" x14ac:dyDescent="0.25">
      <c r="A87" s="31" t="s">
        <v>311</v>
      </c>
      <c r="B87" s="31" t="s">
        <v>726</v>
      </c>
      <c r="C87" s="31" t="s">
        <v>727</v>
      </c>
      <c r="D87" s="31" t="s">
        <v>253</v>
      </c>
      <c r="E87" s="31" t="s">
        <v>64</v>
      </c>
      <c r="F87" s="65">
        <v>76</v>
      </c>
      <c r="G87" s="39">
        <v>0.68888890743255615</v>
      </c>
      <c r="H87" s="62">
        <v>4.76190485060215E-2</v>
      </c>
    </row>
    <row r="88" spans="1:8" x14ac:dyDescent="0.25">
      <c r="A88" s="31" t="s">
        <v>311</v>
      </c>
      <c r="B88" s="31" t="s">
        <v>726</v>
      </c>
      <c r="C88" s="31" t="s">
        <v>727</v>
      </c>
      <c r="D88" s="31" t="s">
        <v>254</v>
      </c>
      <c r="E88" s="31" t="s">
        <v>65</v>
      </c>
      <c r="F88" s="65">
        <v>119</v>
      </c>
      <c r="G88" s="39">
        <v>0.4098360538482666</v>
      </c>
      <c r="H88" s="62">
        <v>4.2553190141916282E-2</v>
      </c>
    </row>
    <row r="89" spans="1:8" x14ac:dyDescent="0.25">
      <c r="A89" s="31" t="s">
        <v>311</v>
      </c>
      <c r="B89" s="31" t="s">
        <v>690</v>
      </c>
      <c r="C89" s="31" t="s">
        <v>691</v>
      </c>
      <c r="D89" s="31" t="s">
        <v>255</v>
      </c>
      <c r="E89" s="31" t="s">
        <v>129</v>
      </c>
      <c r="F89" s="65">
        <v>30</v>
      </c>
      <c r="G89" s="39">
        <v>0.52941179275512695</v>
      </c>
      <c r="H89" s="62">
        <v>0</v>
      </c>
    </row>
    <row r="90" spans="1:8" x14ac:dyDescent="0.25">
      <c r="A90" s="31" t="s">
        <v>311</v>
      </c>
      <c r="B90" s="31" t="s">
        <v>718</v>
      </c>
      <c r="C90" s="31" t="s">
        <v>719</v>
      </c>
      <c r="D90" s="31" t="s">
        <v>256</v>
      </c>
      <c r="E90" s="31" t="s">
        <v>41</v>
      </c>
      <c r="F90" s="65">
        <v>49</v>
      </c>
      <c r="G90" s="67">
        <v>0.31818181276321411</v>
      </c>
      <c r="H90" s="68">
        <v>0</v>
      </c>
    </row>
    <row r="91" spans="1:8" x14ac:dyDescent="0.25">
      <c r="A91" s="31" t="s">
        <v>311</v>
      </c>
      <c r="B91" s="31" t="s">
        <v>726</v>
      </c>
      <c r="C91" s="31" t="s">
        <v>727</v>
      </c>
      <c r="D91" s="31" t="s">
        <v>257</v>
      </c>
      <c r="E91" s="31" t="s">
        <v>66</v>
      </c>
      <c r="F91" s="65">
        <v>113</v>
      </c>
      <c r="G91" s="67">
        <v>0.31666666269302368</v>
      </c>
      <c r="H91" s="68">
        <v>3.5087719559669488E-2</v>
      </c>
    </row>
    <row r="92" spans="1:8" x14ac:dyDescent="0.25">
      <c r="A92" s="31" t="s">
        <v>311</v>
      </c>
      <c r="B92" s="31" t="s">
        <v>710</v>
      </c>
      <c r="C92" s="31" t="s">
        <v>711</v>
      </c>
      <c r="D92" s="31" t="s">
        <v>258</v>
      </c>
      <c r="E92" s="31" t="s">
        <v>24</v>
      </c>
      <c r="F92" s="65">
        <v>72</v>
      </c>
      <c r="G92" s="39">
        <v>0.51724135875701904</v>
      </c>
      <c r="H92" s="62">
        <v>8.6956523358821869E-2</v>
      </c>
    </row>
    <row r="93" spans="1:8" x14ac:dyDescent="0.25">
      <c r="A93" s="31" t="s">
        <v>311</v>
      </c>
      <c r="B93" s="31" t="s">
        <v>696</v>
      </c>
      <c r="C93" s="31" t="s">
        <v>697</v>
      </c>
      <c r="D93" s="31" t="s">
        <v>259</v>
      </c>
      <c r="E93" s="31" t="s">
        <v>82</v>
      </c>
      <c r="F93" s="65">
        <v>82</v>
      </c>
      <c r="G93" s="39">
        <v>0.4166666567325592</v>
      </c>
      <c r="H93" s="62">
        <v>6.8965516984462738E-2</v>
      </c>
    </row>
    <row r="94" spans="1:8" x14ac:dyDescent="0.25">
      <c r="A94" s="31" t="s">
        <v>311</v>
      </c>
      <c r="B94" s="31" t="s">
        <v>698</v>
      </c>
      <c r="C94" s="31" t="s">
        <v>699</v>
      </c>
      <c r="D94" s="31" t="s">
        <v>260</v>
      </c>
      <c r="E94" s="31" t="s">
        <v>278</v>
      </c>
      <c r="F94" s="65">
        <v>123</v>
      </c>
      <c r="G94" s="39">
        <v>0.66666668653488159</v>
      </c>
      <c r="H94" s="62">
        <v>4.76190485060215E-2</v>
      </c>
    </row>
    <row r="95" spans="1:8" x14ac:dyDescent="0.25">
      <c r="A95" s="31"/>
      <c r="B95" s="31"/>
      <c r="C95" s="31"/>
      <c r="D95" s="31"/>
      <c r="E95" s="31"/>
      <c r="F95" s="34"/>
      <c r="G95" s="35"/>
      <c r="H95" s="35"/>
    </row>
    <row r="96" spans="1:8" x14ac:dyDescent="0.25">
      <c r="A96" s="31"/>
      <c r="B96" s="37" t="s">
        <v>603</v>
      </c>
      <c r="C96" s="37" t="s">
        <v>604</v>
      </c>
      <c r="E96" s="31"/>
      <c r="F96" s="44"/>
      <c r="G96" s="44"/>
      <c r="H96" s="44"/>
    </row>
    <row r="97" spans="1:8" x14ac:dyDescent="0.25">
      <c r="A97" s="31"/>
      <c r="B97" t="s">
        <v>267</v>
      </c>
      <c r="C97" t="s">
        <v>605</v>
      </c>
      <c r="E97" s="31"/>
      <c r="F97" s="44"/>
      <c r="G97" s="31"/>
      <c r="H97" s="31"/>
    </row>
    <row r="98" spans="1:8" x14ac:dyDescent="0.25">
      <c r="A98" s="31"/>
      <c r="B98" t="s">
        <v>317</v>
      </c>
      <c r="C98" s="31" t="s">
        <v>550</v>
      </c>
      <c r="E98" s="31"/>
      <c r="F98" s="44"/>
      <c r="G98" s="31"/>
      <c r="H98" s="31"/>
    </row>
    <row r="99" spans="1:8" x14ac:dyDescent="0.25">
      <c r="F99" s="29"/>
    </row>
    <row r="100" spans="1:8" x14ac:dyDescent="0.25">
      <c r="F100" s="29"/>
    </row>
    <row r="102" spans="1:8" x14ac:dyDescent="0.25">
      <c r="B102" s="38"/>
      <c r="C102" s="38"/>
      <c r="D102" s="38"/>
    </row>
    <row r="103" spans="1:8" x14ac:dyDescent="0.25">
      <c r="B103" s="38"/>
      <c r="C103" s="38"/>
      <c r="D103"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1"/>
  <sheetViews>
    <sheetView showGridLines="0" zoomScaleNormal="100" workbookViewId="0"/>
  </sheetViews>
  <sheetFormatPr defaultColWidth="0" defaultRowHeight="15" zeroHeight="1" x14ac:dyDescent="0.25"/>
  <cols>
    <col min="1" max="1" width="3" style="13" customWidth="1"/>
    <col min="2" max="2" width="144.28515625" style="13" customWidth="1"/>
    <col min="3" max="3" width="9.85546875" style="13" hidden="1" customWidth="1"/>
    <col min="4" max="10" width="9.140625" style="13" hidden="1" customWidth="1"/>
    <col min="11" max="11" width="11.140625" style="13" hidden="1" customWidth="1"/>
    <col min="12" max="16384" width="9.140625" style="13" hidden="1"/>
  </cols>
  <sheetData>
    <row r="1" spans="2:12" x14ac:dyDescent="0.25"/>
    <row r="2" spans="2:12" ht="15" customHeight="1" x14ac:dyDescent="0.25"/>
    <row r="3" spans="2:12" x14ac:dyDescent="0.25"/>
    <row r="4" spans="2:12" x14ac:dyDescent="0.25"/>
    <row r="5" spans="2:12" x14ac:dyDescent="0.25"/>
    <row r="6" spans="2:12" x14ac:dyDescent="0.25"/>
    <row r="7" spans="2:12" x14ac:dyDescent="0.25"/>
    <row r="8" spans="2:12" x14ac:dyDescent="0.25"/>
    <row r="9" spans="2:12" x14ac:dyDescent="0.25">
      <c r="B9" s="17"/>
      <c r="C9" s="17"/>
      <c r="D9" s="17"/>
      <c r="E9" s="17"/>
      <c r="F9" s="17"/>
      <c r="G9" s="17"/>
      <c r="H9" s="17"/>
      <c r="I9" s="17"/>
      <c r="J9" s="17"/>
      <c r="K9" s="17"/>
    </row>
    <row r="10" spans="2:12" ht="30.75" customHeight="1" x14ac:dyDescent="0.25">
      <c r="B10" s="18" t="s">
        <v>682</v>
      </c>
      <c r="C10" s="18"/>
      <c r="D10" s="18"/>
      <c r="E10" s="18"/>
      <c r="F10" s="18"/>
      <c r="G10" s="18"/>
      <c r="H10" s="18"/>
      <c r="I10" s="18"/>
      <c r="J10" s="18"/>
      <c r="K10" s="18"/>
    </row>
    <row r="11" spans="2:12" x14ac:dyDescent="0.25">
      <c r="B11" s="14"/>
      <c r="C11" s="14"/>
      <c r="D11" s="14"/>
      <c r="E11" s="14"/>
      <c r="F11" s="14"/>
      <c r="G11" s="14"/>
      <c r="H11" s="14"/>
      <c r="I11" s="14"/>
      <c r="J11" s="14"/>
      <c r="K11" s="14"/>
    </row>
    <row r="12" spans="2:12" ht="47.25" customHeight="1" x14ac:dyDescent="0.25">
      <c r="B12" s="17" t="s">
        <v>680</v>
      </c>
      <c r="C12" s="17"/>
      <c r="D12" s="17"/>
      <c r="E12" s="17"/>
      <c r="F12" s="17"/>
      <c r="G12" s="17"/>
      <c r="H12" s="17"/>
      <c r="I12" s="17"/>
      <c r="J12" s="17"/>
      <c r="K12" s="17"/>
    </row>
    <row r="13" spans="2:12" x14ac:dyDescent="0.25">
      <c r="B13" s="14"/>
      <c r="C13" s="14"/>
      <c r="D13" s="14"/>
      <c r="E13" s="14"/>
      <c r="F13" s="14"/>
      <c r="G13" s="14"/>
      <c r="H13" s="14"/>
      <c r="I13" s="14"/>
      <c r="J13" s="14"/>
      <c r="K13" s="14"/>
    </row>
    <row r="14" spans="2:12" x14ac:dyDescent="0.25">
      <c r="B14" s="19" t="s">
        <v>277</v>
      </c>
      <c r="C14" s="14"/>
      <c r="D14" s="14"/>
      <c r="E14" s="14"/>
      <c r="F14" s="14"/>
      <c r="G14" s="14"/>
      <c r="H14" s="14"/>
      <c r="I14" s="14"/>
      <c r="J14" s="14"/>
      <c r="K14" s="14"/>
      <c r="L14" s="15"/>
    </row>
    <row r="15" spans="2:12" x14ac:dyDescent="0.25">
      <c r="B15" s="17" t="s">
        <v>681</v>
      </c>
      <c r="C15" s="14"/>
      <c r="D15" s="14"/>
      <c r="E15" s="14"/>
      <c r="F15" s="14"/>
      <c r="G15" s="14"/>
      <c r="H15" s="14"/>
      <c r="I15" s="14"/>
      <c r="J15" s="14"/>
      <c r="K15" s="14"/>
      <c r="L15" s="15"/>
    </row>
    <row r="16" spans="2:12" x14ac:dyDescent="0.25">
      <c r="B16" s="20"/>
      <c r="C16" s="14"/>
      <c r="D16" s="14"/>
      <c r="E16" s="14"/>
      <c r="F16" s="14"/>
      <c r="G16" s="14"/>
      <c r="H16" s="14"/>
      <c r="I16" s="14"/>
      <c r="J16" s="14"/>
      <c r="K16" s="14"/>
    </row>
    <row r="17" spans="2:12" x14ac:dyDescent="0.25">
      <c r="B17" s="19" t="s">
        <v>0</v>
      </c>
      <c r="C17" s="14"/>
      <c r="D17" s="14"/>
      <c r="E17" s="14"/>
      <c r="F17" s="14"/>
      <c r="G17" s="14"/>
      <c r="H17" s="14"/>
      <c r="I17" s="14"/>
      <c r="J17" s="14"/>
      <c r="K17" s="14"/>
    </row>
    <row r="18" spans="2:12" ht="39" customHeight="1" x14ac:dyDescent="0.25">
      <c r="B18" s="17" t="s">
        <v>683</v>
      </c>
      <c r="D18" s="14"/>
      <c r="E18" s="14"/>
      <c r="F18" s="14"/>
      <c r="G18" s="14"/>
      <c r="H18" s="14"/>
      <c r="I18" s="14"/>
      <c r="J18" s="14"/>
      <c r="K18" s="14"/>
    </row>
    <row r="19" spans="2:12" x14ac:dyDescent="0.25">
      <c r="B19" s="17" t="s">
        <v>684</v>
      </c>
      <c r="C19" s="14"/>
      <c r="D19" s="14"/>
      <c r="E19" s="14"/>
      <c r="F19" s="14"/>
      <c r="G19" s="14"/>
      <c r="H19" s="14"/>
      <c r="I19" s="14"/>
      <c r="J19" s="14"/>
      <c r="K19" s="14"/>
    </row>
    <row r="20" spans="2:12" x14ac:dyDescent="0.25">
      <c r="B20" s="17" t="s">
        <v>685</v>
      </c>
      <c r="C20" s="14"/>
      <c r="D20" s="14"/>
      <c r="E20" s="14"/>
      <c r="F20" s="14"/>
      <c r="G20" s="14"/>
      <c r="H20" s="14"/>
      <c r="I20" s="14"/>
      <c r="J20" s="14"/>
      <c r="K20" s="14"/>
    </row>
    <row r="21" spans="2:12" x14ac:dyDescent="0.25">
      <c r="B21" s="17" t="s">
        <v>1</v>
      </c>
      <c r="C21" s="14"/>
      <c r="D21" s="14"/>
      <c r="E21" s="14"/>
      <c r="F21" s="14"/>
      <c r="G21" s="14"/>
      <c r="H21" s="14"/>
      <c r="I21" s="14"/>
      <c r="J21" s="14"/>
      <c r="K21" s="14"/>
    </row>
    <row r="22" spans="2:12" x14ac:dyDescent="0.25">
      <c r="B22" s="20"/>
      <c r="C22" s="14"/>
      <c r="D22" s="14"/>
      <c r="E22" s="14"/>
      <c r="F22" s="14"/>
      <c r="G22" s="14"/>
      <c r="H22" s="14"/>
      <c r="I22" s="14"/>
      <c r="J22" s="14"/>
      <c r="K22" s="14"/>
    </row>
    <row r="23" spans="2:12" x14ac:dyDescent="0.25">
      <c r="B23" s="19" t="s">
        <v>2</v>
      </c>
      <c r="C23" s="14"/>
      <c r="D23" s="14"/>
      <c r="E23" s="14"/>
      <c r="F23" s="14"/>
      <c r="G23" s="14"/>
      <c r="H23" s="14"/>
      <c r="I23" s="14"/>
      <c r="J23" s="14"/>
      <c r="K23" s="14"/>
    </row>
    <row r="24" spans="2:12" ht="39.75" customHeight="1" x14ac:dyDescent="0.25">
      <c r="B24" s="17" t="s">
        <v>686</v>
      </c>
      <c r="C24" s="14"/>
      <c r="D24" s="14"/>
      <c r="E24" s="14"/>
      <c r="F24" s="14"/>
      <c r="G24" s="14"/>
      <c r="H24" s="14"/>
      <c r="I24" s="14"/>
      <c r="J24" s="14"/>
      <c r="K24" s="14"/>
      <c r="L24" s="15"/>
    </row>
    <row r="25" spans="2:12" ht="25.5" customHeight="1" x14ac:dyDescent="0.25">
      <c r="B25" s="17"/>
      <c r="C25" s="17"/>
      <c r="D25" s="17"/>
      <c r="E25" s="17"/>
      <c r="F25" s="17"/>
      <c r="G25" s="17"/>
      <c r="H25" s="17"/>
      <c r="I25" s="17"/>
      <c r="J25" s="17"/>
      <c r="K25" s="17"/>
      <c r="L25" s="15"/>
    </row>
    <row r="26" spans="2:12" hidden="1" x14ac:dyDescent="0.25">
      <c r="L26" s="15"/>
    </row>
    <row r="39" spans="3:3" ht="120" hidden="1" x14ac:dyDescent="0.25">
      <c r="C39" s="13" t="s">
        <v>3</v>
      </c>
    </row>
    <row r="40" spans="3:3" ht="90" hidden="1" x14ac:dyDescent="0.25">
      <c r="C40" s="13" t="s">
        <v>4</v>
      </c>
    </row>
    <row r="41" spans="3:3" ht="90" hidden="1" x14ac:dyDescent="0.25">
      <c r="C41" s="13" t="s">
        <v>5</v>
      </c>
    </row>
    <row r="42" spans="3:3" ht="90" hidden="1" x14ac:dyDescent="0.25">
      <c r="C42" s="13" t="s">
        <v>6</v>
      </c>
    </row>
    <row r="43" spans="3:3" ht="135" hidden="1" x14ac:dyDescent="0.25">
      <c r="C43" s="13" t="s">
        <v>7</v>
      </c>
    </row>
    <row r="44" spans="3:3" ht="45" hidden="1" x14ac:dyDescent="0.25">
      <c r="C44" s="13" t="s">
        <v>8</v>
      </c>
    </row>
    <row r="45" spans="3:3" ht="105" hidden="1" x14ac:dyDescent="0.25">
      <c r="C45" s="13" t="s">
        <v>9</v>
      </c>
    </row>
    <row r="46" spans="3:3" ht="135" hidden="1" x14ac:dyDescent="0.25">
      <c r="C46" s="13" t="s">
        <v>10</v>
      </c>
    </row>
    <row r="47" spans="3:3" ht="75" hidden="1" x14ac:dyDescent="0.25">
      <c r="C47" s="13" t="s">
        <v>11</v>
      </c>
    </row>
    <row r="48" spans="3:3" ht="105" hidden="1" x14ac:dyDescent="0.25">
      <c r="C48" s="13" t="s">
        <v>12</v>
      </c>
    </row>
    <row r="49" spans="3:3" ht="60" hidden="1" x14ac:dyDescent="0.25">
      <c r="C49" s="13" t="s">
        <v>13</v>
      </c>
    </row>
    <row r="50" spans="3:3" ht="75" hidden="1" x14ac:dyDescent="0.25">
      <c r="C50" s="13" t="s">
        <v>14</v>
      </c>
    </row>
    <row r="51" spans="3:3" ht="90" hidden="1" x14ac:dyDescent="0.25">
      <c r="C51" s="13" t="s">
        <v>15</v>
      </c>
    </row>
    <row r="52" spans="3:3" ht="120" hidden="1" x14ac:dyDescent="0.25">
      <c r="C52" s="13" t="s">
        <v>16</v>
      </c>
    </row>
    <row r="53" spans="3:3" ht="60" hidden="1" x14ac:dyDescent="0.25">
      <c r="C53" s="13" t="s">
        <v>17</v>
      </c>
    </row>
    <row r="54" spans="3:3" ht="45" hidden="1" x14ac:dyDescent="0.25">
      <c r="C54" s="13" t="s">
        <v>18</v>
      </c>
    </row>
    <row r="55" spans="3:3" ht="60" hidden="1" x14ac:dyDescent="0.25">
      <c r="C55" s="13" t="s">
        <v>19</v>
      </c>
    </row>
    <row r="56" spans="3:3" ht="90" hidden="1" x14ac:dyDescent="0.25">
      <c r="C56" s="13" t="s">
        <v>20</v>
      </c>
    </row>
    <row r="57" spans="3:3" ht="105" hidden="1" x14ac:dyDescent="0.25">
      <c r="C57" s="13" t="s">
        <v>21</v>
      </c>
    </row>
    <row r="58" spans="3:3" ht="75" hidden="1" x14ac:dyDescent="0.25">
      <c r="C58" s="13" t="s">
        <v>22</v>
      </c>
    </row>
    <row r="59" spans="3:3" ht="90" hidden="1" x14ac:dyDescent="0.25">
      <c r="C59" s="13" t="s">
        <v>23</v>
      </c>
    </row>
    <row r="60" spans="3:3" ht="75" hidden="1" x14ac:dyDescent="0.25">
      <c r="C60" s="13" t="s">
        <v>24</v>
      </c>
    </row>
    <row r="61" spans="3:3" ht="90" hidden="1" x14ac:dyDescent="0.25">
      <c r="C61" s="13" t="s">
        <v>25</v>
      </c>
    </row>
    <row r="62" spans="3:3" ht="75" hidden="1" x14ac:dyDescent="0.25">
      <c r="C62" s="13" t="s">
        <v>26</v>
      </c>
    </row>
    <row r="63" spans="3:3" ht="90" hidden="1" x14ac:dyDescent="0.25">
      <c r="C63" s="13" t="s">
        <v>27</v>
      </c>
    </row>
    <row r="64" spans="3:3" ht="75" hidden="1" x14ac:dyDescent="0.25">
      <c r="C64" s="13" t="s">
        <v>28</v>
      </c>
    </row>
    <row r="65" spans="3:3" ht="60" hidden="1" x14ac:dyDescent="0.25">
      <c r="C65" s="13" t="s">
        <v>29</v>
      </c>
    </row>
    <row r="66" spans="3:3" ht="90" hidden="1" x14ac:dyDescent="0.25">
      <c r="C66" s="13" t="s">
        <v>30</v>
      </c>
    </row>
    <row r="67" spans="3:3" ht="75" hidden="1" x14ac:dyDescent="0.25">
      <c r="C67" s="13" t="s">
        <v>31</v>
      </c>
    </row>
    <row r="68" spans="3:3" ht="105" hidden="1" x14ac:dyDescent="0.25">
      <c r="C68" s="13" t="s">
        <v>32</v>
      </c>
    </row>
    <row r="69" spans="3:3" ht="75" hidden="1" x14ac:dyDescent="0.25">
      <c r="C69" s="13" t="s">
        <v>33</v>
      </c>
    </row>
    <row r="70" spans="3:3" ht="105" hidden="1" x14ac:dyDescent="0.25">
      <c r="C70" s="13" t="s">
        <v>34</v>
      </c>
    </row>
    <row r="71" spans="3:3" ht="90" hidden="1" x14ac:dyDescent="0.25">
      <c r="C71" s="13" t="s">
        <v>35</v>
      </c>
    </row>
    <row r="72" spans="3:3" ht="75" hidden="1" x14ac:dyDescent="0.25">
      <c r="C72" s="13" t="s">
        <v>36</v>
      </c>
    </row>
    <row r="73" spans="3:3" ht="105" hidden="1" x14ac:dyDescent="0.25">
      <c r="C73" s="13" t="s">
        <v>37</v>
      </c>
    </row>
    <row r="74" spans="3:3" ht="90" hidden="1" x14ac:dyDescent="0.25">
      <c r="C74" s="13" t="s">
        <v>38</v>
      </c>
    </row>
    <row r="75" spans="3:3" ht="75" hidden="1" x14ac:dyDescent="0.25">
      <c r="C75" s="13" t="s">
        <v>39</v>
      </c>
    </row>
    <row r="76" spans="3:3" ht="105" hidden="1" x14ac:dyDescent="0.25">
      <c r="C76" s="13" t="s">
        <v>40</v>
      </c>
    </row>
    <row r="77" spans="3:3" ht="75" hidden="1" x14ac:dyDescent="0.25">
      <c r="C77" s="13" t="s">
        <v>41</v>
      </c>
    </row>
    <row r="78" spans="3:3" ht="90" hidden="1" x14ac:dyDescent="0.25">
      <c r="C78" s="13" t="s">
        <v>42</v>
      </c>
    </row>
    <row r="79" spans="3:3" ht="75" hidden="1" x14ac:dyDescent="0.25">
      <c r="C79" s="13" t="s">
        <v>43</v>
      </c>
    </row>
    <row r="80" spans="3:3" ht="60" hidden="1" x14ac:dyDescent="0.25">
      <c r="C80" s="13" t="s">
        <v>44</v>
      </c>
    </row>
    <row r="81" spans="3:3" ht="105" hidden="1" x14ac:dyDescent="0.25">
      <c r="C81" s="13" t="s">
        <v>45</v>
      </c>
    </row>
    <row r="82" spans="3:3" ht="75" hidden="1" x14ac:dyDescent="0.25">
      <c r="C82" s="13" t="s">
        <v>46</v>
      </c>
    </row>
    <row r="83" spans="3:3" ht="60" hidden="1" x14ac:dyDescent="0.25">
      <c r="C83" s="13" t="s">
        <v>47</v>
      </c>
    </row>
    <row r="84" spans="3:3" ht="90" hidden="1" x14ac:dyDescent="0.25">
      <c r="C84" s="13" t="s">
        <v>48</v>
      </c>
    </row>
    <row r="85" spans="3:3" ht="105" hidden="1" x14ac:dyDescent="0.25">
      <c r="C85" s="13" t="s">
        <v>49</v>
      </c>
    </row>
    <row r="86" spans="3:3" ht="60" hidden="1" x14ac:dyDescent="0.25">
      <c r="C86" s="16" t="s">
        <v>50</v>
      </c>
    </row>
    <row r="87" spans="3:3" ht="90" hidden="1" x14ac:dyDescent="0.25">
      <c r="C87" s="13" t="s">
        <v>51</v>
      </c>
    </row>
    <row r="88" spans="3:3" ht="90" hidden="1" x14ac:dyDescent="0.25">
      <c r="C88" s="13" t="s">
        <v>52</v>
      </c>
    </row>
    <row r="89" spans="3:3" ht="60" hidden="1" x14ac:dyDescent="0.25">
      <c r="C89" s="13" t="s">
        <v>53</v>
      </c>
    </row>
    <row r="90" spans="3:3" ht="90" hidden="1" x14ac:dyDescent="0.25">
      <c r="C90" s="13" t="s">
        <v>54</v>
      </c>
    </row>
    <row r="91" spans="3:3" ht="45" hidden="1" x14ac:dyDescent="0.25">
      <c r="C91" s="13" t="s">
        <v>55</v>
      </c>
    </row>
    <row r="92" spans="3:3" ht="45" hidden="1" x14ac:dyDescent="0.25">
      <c r="C92" s="13" t="s">
        <v>56</v>
      </c>
    </row>
    <row r="93" spans="3:3" ht="90" hidden="1" x14ac:dyDescent="0.25">
      <c r="C93" s="13" t="s">
        <v>57</v>
      </c>
    </row>
    <row r="94" spans="3:3" ht="75" hidden="1" x14ac:dyDescent="0.25">
      <c r="C94" s="13" t="s">
        <v>58</v>
      </c>
    </row>
    <row r="95" spans="3:3" ht="135" hidden="1" x14ac:dyDescent="0.25">
      <c r="C95" s="13" t="s">
        <v>59</v>
      </c>
    </row>
    <row r="96" spans="3:3" ht="90" hidden="1" x14ac:dyDescent="0.25">
      <c r="C96" s="13" t="s">
        <v>60</v>
      </c>
    </row>
    <row r="97" spans="3:3" ht="60" hidden="1" x14ac:dyDescent="0.25">
      <c r="C97" s="13" t="s">
        <v>61</v>
      </c>
    </row>
    <row r="98" spans="3:3" ht="90" hidden="1" x14ac:dyDescent="0.25">
      <c r="C98" s="13" t="s">
        <v>62</v>
      </c>
    </row>
    <row r="99" spans="3:3" ht="135" hidden="1" x14ac:dyDescent="0.25">
      <c r="C99" s="13" t="s">
        <v>63</v>
      </c>
    </row>
    <row r="100" spans="3:3" ht="90" hidden="1" x14ac:dyDescent="0.25">
      <c r="C100" s="13" t="s">
        <v>64</v>
      </c>
    </row>
    <row r="101" spans="3:3" ht="105" hidden="1" x14ac:dyDescent="0.25">
      <c r="C101" s="13" t="s">
        <v>65</v>
      </c>
    </row>
    <row r="102" spans="3:3" ht="75" hidden="1" x14ac:dyDescent="0.25">
      <c r="C102" s="13" t="s">
        <v>66</v>
      </c>
    </row>
    <row r="103" spans="3:3" ht="90" hidden="1" x14ac:dyDescent="0.25">
      <c r="C103" s="13" t="s">
        <v>67</v>
      </c>
    </row>
    <row r="104" spans="3:3" ht="75" hidden="1" x14ac:dyDescent="0.25">
      <c r="C104" s="13" t="s">
        <v>68</v>
      </c>
    </row>
    <row r="105" spans="3:3" ht="60" hidden="1" x14ac:dyDescent="0.25">
      <c r="C105" s="13" t="s">
        <v>69</v>
      </c>
    </row>
    <row r="106" spans="3:3" ht="120" hidden="1" x14ac:dyDescent="0.25">
      <c r="C106" s="13" t="s">
        <v>70</v>
      </c>
    </row>
    <row r="107" spans="3:3" ht="105" hidden="1" x14ac:dyDescent="0.25">
      <c r="C107" s="13" t="s">
        <v>71</v>
      </c>
    </row>
    <row r="108" spans="3:3" ht="60" hidden="1" x14ac:dyDescent="0.25">
      <c r="C108" s="13" t="s">
        <v>72</v>
      </c>
    </row>
    <row r="109" spans="3:3" ht="60" hidden="1" x14ac:dyDescent="0.25">
      <c r="C109" s="13" t="s">
        <v>73</v>
      </c>
    </row>
    <row r="110" spans="3:3" ht="120" hidden="1" x14ac:dyDescent="0.25">
      <c r="C110" s="13" t="s">
        <v>74</v>
      </c>
    </row>
    <row r="111" spans="3:3" ht="105" hidden="1" x14ac:dyDescent="0.25">
      <c r="C111" s="13" t="s">
        <v>75</v>
      </c>
    </row>
    <row r="112" spans="3:3" ht="75" hidden="1" x14ac:dyDescent="0.25">
      <c r="C112" s="13" t="s">
        <v>76</v>
      </c>
    </row>
    <row r="113" spans="3:3" ht="60" hidden="1" x14ac:dyDescent="0.25">
      <c r="C113" s="13" t="s">
        <v>77</v>
      </c>
    </row>
    <row r="114" spans="3:3" ht="120" hidden="1" x14ac:dyDescent="0.25">
      <c r="C114" s="13" t="s">
        <v>78</v>
      </c>
    </row>
    <row r="115" spans="3:3" ht="75" hidden="1" x14ac:dyDescent="0.25">
      <c r="C115" s="13" t="s">
        <v>79</v>
      </c>
    </row>
    <row r="116" spans="3:3" ht="120" hidden="1" x14ac:dyDescent="0.25">
      <c r="C116" s="13" t="s">
        <v>80</v>
      </c>
    </row>
    <row r="117" spans="3:3" ht="105" hidden="1" x14ac:dyDescent="0.25">
      <c r="C117" s="13" t="s">
        <v>81</v>
      </c>
    </row>
    <row r="118" spans="3:3" ht="75" hidden="1" x14ac:dyDescent="0.25">
      <c r="C118" s="13" t="s">
        <v>82</v>
      </c>
    </row>
    <row r="119" spans="3:3" ht="120" hidden="1" x14ac:dyDescent="0.25">
      <c r="C119" s="13" t="s">
        <v>83</v>
      </c>
    </row>
    <row r="120" spans="3:3" ht="105" hidden="1" x14ac:dyDescent="0.25">
      <c r="C120" s="13" t="s">
        <v>84</v>
      </c>
    </row>
    <row r="121" spans="3:3" ht="90" hidden="1" x14ac:dyDescent="0.25">
      <c r="C121" s="13" t="s">
        <v>85</v>
      </c>
    </row>
    <row r="122" spans="3:3" ht="120" hidden="1" x14ac:dyDescent="0.25">
      <c r="C122" s="13" t="s">
        <v>86</v>
      </c>
    </row>
    <row r="123" spans="3:3" ht="75" hidden="1" x14ac:dyDescent="0.25">
      <c r="C123" s="13" t="s">
        <v>87</v>
      </c>
    </row>
    <row r="124" spans="3:3" ht="120" hidden="1" x14ac:dyDescent="0.25">
      <c r="C124" s="13" t="s">
        <v>88</v>
      </c>
    </row>
    <row r="125" spans="3:3" ht="135" hidden="1" x14ac:dyDescent="0.25">
      <c r="C125" s="13" t="s">
        <v>89</v>
      </c>
    </row>
    <row r="126" spans="3:3" ht="90" hidden="1" x14ac:dyDescent="0.25">
      <c r="C126" s="13" t="s">
        <v>90</v>
      </c>
    </row>
    <row r="127" spans="3:3" ht="45" hidden="1" x14ac:dyDescent="0.25">
      <c r="C127" s="13" t="s">
        <v>91</v>
      </c>
    </row>
    <row r="128" spans="3:3" ht="120" hidden="1" x14ac:dyDescent="0.25">
      <c r="C128" s="13" t="s">
        <v>92</v>
      </c>
    </row>
    <row r="129" spans="3:3" ht="105" hidden="1" x14ac:dyDescent="0.25">
      <c r="C129" s="13" t="s">
        <v>93</v>
      </c>
    </row>
    <row r="130" spans="3:3" ht="135" hidden="1" x14ac:dyDescent="0.25">
      <c r="C130" s="13" t="s">
        <v>94</v>
      </c>
    </row>
    <row r="131" spans="3:3" ht="60" hidden="1" x14ac:dyDescent="0.25">
      <c r="C131" s="13" t="s">
        <v>95</v>
      </c>
    </row>
    <row r="132" spans="3:3" ht="75" hidden="1" x14ac:dyDescent="0.25">
      <c r="C132" s="13" t="s">
        <v>96</v>
      </c>
    </row>
    <row r="133" spans="3:3" ht="75" hidden="1" x14ac:dyDescent="0.25">
      <c r="C133" s="13" t="s">
        <v>97</v>
      </c>
    </row>
    <row r="134" spans="3:3" ht="75" hidden="1" x14ac:dyDescent="0.25">
      <c r="C134" s="13" t="s">
        <v>98</v>
      </c>
    </row>
    <row r="135" spans="3:3" ht="90" hidden="1" x14ac:dyDescent="0.25">
      <c r="C135" s="13" t="s">
        <v>99</v>
      </c>
    </row>
    <row r="136" spans="3:3" ht="90" hidden="1" x14ac:dyDescent="0.25">
      <c r="C136" s="13" t="s">
        <v>100</v>
      </c>
    </row>
    <row r="137" spans="3:3" ht="90" hidden="1" x14ac:dyDescent="0.25">
      <c r="C137" s="13" t="s">
        <v>101</v>
      </c>
    </row>
    <row r="138" spans="3:3" ht="75" hidden="1" x14ac:dyDescent="0.25">
      <c r="C138" s="13" t="s">
        <v>102</v>
      </c>
    </row>
    <row r="139" spans="3:3" ht="135" hidden="1" x14ac:dyDescent="0.25">
      <c r="C139" s="13" t="s">
        <v>103</v>
      </c>
    </row>
    <row r="140" spans="3:3" ht="75" hidden="1" x14ac:dyDescent="0.25">
      <c r="C140" s="13" t="s">
        <v>104</v>
      </c>
    </row>
    <row r="141" spans="3:3" ht="90" hidden="1" x14ac:dyDescent="0.25">
      <c r="C141" s="13" t="s">
        <v>105</v>
      </c>
    </row>
    <row r="142" spans="3:3" ht="90" hidden="1" x14ac:dyDescent="0.25">
      <c r="C142" s="13" t="s">
        <v>106</v>
      </c>
    </row>
    <row r="143" spans="3:3" ht="75" hidden="1" x14ac:dyDescent="0.25">
      <c r="C143" s="13" t="s">
        <v>107</v>
      </c>
    </row>
    <row r="144" spans="3:3" ht="75" hidden="1" x14ac:dyDescent="0.25">
      <c r="C144" s="13" t="s">
        <v>108</v>
      </c>
    </row>
    <row r="145" spans="3:3" ht="90" hidden="1" x14ac:dyDescent="0.25">
      <c r="C145" s="13" t="s">
        <v>109</v>
      </c>
    </row>
    <row r="146" spans="3:3" ht="120" hidden="1" x14ac:dyDescent="0.25">
      <c r="C146" s="13" t="s">
        <v>110</v>
      </c>
    </row>
    <row r="147" spans="3:3" ht="90" hidden="1" x14ac:dyDescent="0.25">
      <c r="C147" s="13" t="s">
        <v>111</v>
      </c>
    </row>
    <row r="148" spans="3:3" ht="90" hidden="1" x14ac:dyDescent="0.25">
      <c r="C148" s="13" t="s">
        <v>112</v>
      </c>
    </row>
    <row r="149" spans="3:3" ht="105" hidden="1" x14ac:dyDescent="0.25">
      <c r="C149" s="13" t="s">
        <v>113</v>
      </c>
    </row>
    <row r="150" spans="3:3" ht="90" hidden="1" x14ac:dyDescent="0.25">
      <c r="C150" s="13" t="s">
        <v>114</v>
      </c>
    </row>
    <row r="151" spans="3:3" ht="90" hidden="1" x14ac:dyDescent="0.25">
      <c r="C151" s="13" t="s">
        <v>115</v>
      </c>
    </row>
    <row r="152" spans="3:3" ht="90" hidden="1" x14ac:dyDescent="0.25">
      <c r="C152" s="13" t="s">
        <v>116</v>
      </c>
    </row>
    <row r="153" spans="3:3" ht="45" hidden="1" x14ac:dyDescent="0.25">
      <c r="C153" s="13" t="s">
        <v>117</v>
      </c>
    </row>
    <row r="154" spans="3:3" ht="105" hidden="1" x14ac:dyDescent="0.25">
      <c r="C154" s="13" t="s">
        <v>118</v>
      </c>
    </row>
    <row r="155" spans="3:3" ht="45" hidden="1" x14ac:dyDescent="0.25">
      <c r="C155" s="13" t="s">
        <v>119</v>
      </c>
    </row>
    <row r="156" spans="3:3" ht="135" hidden="1" x14ac:dyDescent="0.25">
      <c r="C156" s="13" t="s">
        <v>120</v>
      </c>
    </row>
    <row r="157" spans="3:3" ht="105" hidden="1" x14ac:dyDescent="0.25">
      <c r="C157" s="13" t="s">
        <v>121</v>
      </c>
    </row>
    <row r="158" spans="3:3" ht="105" hidden="1" x14ac:dyDescent="0.25">
      <c r="C158" s="13" t="s">
        <v>122</v>
      </c>
    </row>
    <row r="159" spans="3:3" ht="105" hidden="1" x14ac:dyDescent="0.25">
      <c r="C159" s="13" t="s">
        <v>123</v>
      </c>
    </row>
    <row r="160" spans="3:3" ht="75" hidden="1" x14ac:dyDescent="0.25">
      <c r="C160" s="13" t="s">
        <v>124</v>
      </c>
    </row>
    <row r="161" spans="3:3" ht="120" hidden="1" x14ac:dyDescent="0.25">
      <c r="C161" s="13" t="s">
        <v>125</v>
      </c>
    </row>
    <row r="162" spans="3:3" ht="90" hidden="1" x14ac:dyDescent="0.25">
      <c r="C162" s="13" t="s">
        <v>126</v>
      </c>
    </row>
    <row r="163" spans="3:3" ht="90" hidden="1" x14ac:dyDescent="0.25">
      <c r="C163" s="13" t="s">
        <v>127</v>
      </c>
    </row>
    <row r="164" spans="3:3" ht="90" hidden="1" x14ac:dyDescent="0.25">
      <c r="C164" s="13" t="s">
        <v>128</v>
      </c>
    </row>
    <row r="165" spans="3:3" ht="105" hidden="1" x14ac:dyDescent="0.25">
      <c r="C165" s="13" t="s">
        <v>129</v>
      </c>
    </row>
    <row r="166" spans="3:3" ht="90" hidden="1" x14ac:dyDescent="0.25">
      <c r="C166" s="13" t="s">
        <v>130</v>
      </c>
    </row>
    <row r="167" spans="3:3" ht="60" hidden="1" x14ac:dyDescent="0.25">
      <c r="C167" s="13" t="s">
        <v>131</v>
      </c>
    </row>
    <row r="168" spans="3:3" ht="60" hidden="1" x14ac:dyDescent="0.25">
      <c r="C168" s="13" t="s">
        <v>132</v>
      </c>
    </row>
    <row r="169" spans="3:3" ht="90" hidden="1" x14ac:dyDescent="0.25">
      <c r="C169" s="13" t="s">
        <v>133</v>
      </c>
    </row>
    <row r="170" spans="3:3" ht="60" hidden="1" x14ac:dyDescent="0.25">
      <c r="C170" s="13" t="s">
        <v>134</v>
      </c>
    </row>
    <row r="171" spans="3:3" ht="90" hidden="1" x14ac:dyDescent="0.25">
      <c r="C171" s="13" t="s">
        <v>135</v>
      </c>
    </row>
    <row r="172" spans="3:3" ht="75" hidden="1" x14ac:dyDescent="0.25">
      <c r="C172" s="13" t="s">
        <v>136</v>
      </c>
    </row>
    <row r="173" spans="3:3" ht="75" hidden="1" x14ac:dyDescent="0.25">
      <c r="C173" s="13" t="s">
        <v>137</v>
      </c>
    </row>
    <row r="174" spans="3:3" ht="90" hidden="1" x14ac:dyDescent="0.25">
      <c r="C174" s="13" t="s">
        <v>138</v>
      </c>
    </row>
    <row r="175" spans="3:3" ht="75" hidden="1" x14ac:dyDescent="0.25">
      <c r="C175" s="13" t="s">
        <v>139</v>
      </c>
    </row>
    <row r="176" spans="3:3" ht="75" hidden="1" x14ac:dyDescent="0.25">
      <c r="C176" s="13" t="s">
        <v>140</v>
      </c>
    </row>
    <row r="177" x14ac:dyDescent="0.25"/>
    <row r="178" x14ac:dyDescent="0.25"/>
    <row r="179" x14ac:dyDescent="0.25"/>
    <row r="180" x14ac:dyDescent="0.25"/>
    <row r="181"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K21"/>
  <sheetViews>
    <sheetView showGridLines="0" zoomScaleNormal="100" zoomScaleSheetLayoutView="80" workbookViewId="0"/>
  </sheetViews>
  <sheetFormatPr defaultColWidth="0" defaultRowHeight="24" customHeight="1" x14ac:dyDescent="0.25"/>
  <cols>
    <col min="1" max="1" width="16.5703125" customWidth="1"/>
    <col min="2" max="2" width="37.7109375" style="6" customWidth="1"/>
    <col min="3" max="3" width="19" style="23" customWidth="1"/>
    <col min="4" max="4" width="20.42578125" style="23" customWidth="1"/>
    <col min="5" max="5" width="21.140625" style="6" customWidth="1"/>
    <col min="6" max="6" width="19.7109375" style="6" customWidth="1"/>
    <col min="7" max="7" width="20" style="6" customWidth="1"/>
    <col min="8" max="8" width="32" style="6" customWidth="1"/>
    <col min="9" max="9" width="28.140625" style="6" customWidth="1"/>
    <col min="10" max="10" width="23.5703125" style="6" customWidth="1"/>
    <col min="11" max="11" width="9.140625" style="6" customWidth="1"/>
    <col min="12" max="16384" width="9.140625" style="6" hidden="1"/>
  </cols>
  <sheetData>
    <row r="1" spans="1:37" customFormat="1" ht="13.5" customHeight="1" x14ac:dyDescent="0.25">
      <c r="C1" s="1"/>
      <c r="D1" s="1"/>
    </row>
    <row r="2" spans="1:37" customFormat="1" ht="24" customHeight="1" x14ac:dyDescent="0.25">
      <c r="B2" s="103" t="s">
        <v>649</v>
      </c>
      <c r="C2" s="136" t="str">
        <f>Contents!G5</f>
        <v>Airedale NHS Foundation Trust</v>
      </c>
      <c r="D2" s="136"/>
      <c r="E2" s="6"/>
      <c r="F2" s="102" t="s">
        <v>267</v>
      </c>
      <c r="G2" t="str">
        <f>'4a. Indicators (Eng Trust)'!C132</f>
        <v>Results suppressed due to number in denominator &lt;10 over audit period</v>
      </c>
    </row>
    <row r="3" spans="1:37" customFormat="1" ht="24" customHeight="1" x14ac:dyDescent="0.25">
      <c r="B3" s="104" t="s">
        <v>650</v>
      </c>
      <c r="C3" s="137" t="str">
        <f>Contents!G7</f>
        <v>England</v>
      </c>
      <c r="D3" s="137"/>
      <c r="E3" s="6"/>
      <c r="F3" s="102" t="s">
        <v>317</v>
      </c>
      <c r="G3" t="str">
        <f>'4a. Indicators (Eng Trust)'!C133</f>
        <v>Results suppressed due to poor completeness (&lt;50%) of the CNS variable</v>
      </c>
    </row>
    <row r="4" spans="1:37" customFormat="1" ht="24" customHeight="1" x14ac:dyDescent="0.25">
      <c r="C4" s="1"/>
      <c r="D4" s="1"/>
    </row>
    <row r="5" spans="1:37" customFormat="1" ht="24" customHeight="1" x14ac:dyDescent="0.25">
      <c r="C5" s="1"/>
      <c r="D5" s="1"/>
      <c r="Y5" s="2"/>
      <c r="AA5" s="2"/>
      <c r="AC5" s="2"/>
      <c r="AG5" s="2"/>
      <c r="AK5" s="2"/>
    </row>
    <row r="6" spans="1:37" customFormat="1" ht="24" customHeight="1" x14ac:dyDescent="0.25">
      <c r="C6" s="22"/>
      <c r="D6" s="22"/>
      <c r="X6">
        <f>D6</f>
        <v>0</v>
      </c>
      <c r="AC6" s="2" t="e">
        <f>#REF!</f>
        <v>#REF!</v>
      </c>
      <c r="AG6" s="2">
        <f>D15</f>
        <v>0</v>
      </c>
      <c r="AK6" s="2">
        <f>D11</f>
        <v>0</v>
      </c>
    </row>
    <row r="7" spans="1:37" customFormat="1" ht="24" customHeight="1" x14ac:dyDescent="0.25">
      <c r="A7" s="8"/>
      <c r="B7" s="3"/>
      <c r="C7" s="7"/>
      <c r="D7" s="7"/>
      <c r="X7">
        <f>C6</f>
        <v>0</v>
      </c>
      <c r="AC7" s="2" t="e">
        <f>#REF!</f>
        <v>#REF!</v>
      </c>
      <c r="AG7" s="2">
        <f>C15</f>
        <v>0</v>
      </c>
      <c r="AK7" s="2">
        <f>C11</f>
        <v>0</v>
      </c>
    </row>
    <row r="8" spans="1:37" customFormat="1" ht="24" customHeight="1" x14ac:dyDescent="0.25">
      <c r="A8" s="8"/>
      <c r="B8" s="3"/>
      <c r="C8" s="7"/>
      <c r="D8" s="7"/>
    </row>
    <row r="9" spans="1:37" customFormat="1" ht="24" customHeight="1" x14ac:dyDescent="0.25">
      <c r="A9" s="8"/>
      <c r="B9" s="4"/>
      <c r="C9" s="7"/>
      <c r="D9" s="7"/>
    </row>
    <row r="10" spans="1:37" customFormat="1" ht="24" customHeight="1" x14ac:dyDescent="0.25">
      <c r="A10" s="8"/>
      <c r="B10" s="4"/>
      <c r="C10" s="7"/>
      <c r="D10" s="7"/>
    </row>
    <row r="11" spans="1:37" customFormat="1" ht="24" customHeight="1" x14ac:dyDescent="0.25">
      <c r="A11" s="8"/>
      <c r="B11" s="4"/>
      <c r="C11" s="7"/>
      <c r="D11" s="7"/>
    </row>
    <row r="12" spans="1:37" customFormat="1" ht="24" customHeight="1" x14ac:dyDescent="0.25">
      <c r="A12" s="8"/>
      <c r="B12" s="4"/>
      <c r="C12" s="7"/>
      <c r="D12" s="7"/>
    </row>
    <row r="13" spans="1:37" customFormat="1" ht="24" customHeight="1" x14ac:dyDescent="0.25">
      <c r="A13" s="8"/>
      <c r="B13" s="5"/>
      <c r="C13" s="7"/>
      <c r="D13" s="7"/>
    </row>
    <row r="14" spans="1:37" customFormat="1" ht="24" customHeight="1" x14ac:dyDescent="0.25">
      <c r="A14" s="8"/>
      <c r="B14" s="5"/>
      <c r="C14" s="7"/>
      <c r="D14" s="7"/>
    </row>
    <row r="15" spans="1:37" customFormat="1" ht="24" customHeight="1" x14ac:dyDescent="0.25">
      <c r="A15" s="8"/>
      <c r="B15" s="4"/>
      <c r="C15" s="7"/>
      <c r="D15" s="7"/>
    </row>
    <row r="16" spans="1:37" customFormat="1" ht="7.5" customHeight="1" x14ac:dyDescent="0.25">
      <c r="A16" s="8"/>
      <c r="B16" s="4"/>
      <c r="C16" s="7"/>
      <c r="D16" s="7"/>
    </row>
    <row r="17" spans="1:15" customFormat="1" ht="17.25" customHeight="1" x14ac:dyDescent="0.25">
      <c r="A17" s="87"/>
      <c r="B17" s="87"/>
      <c r="C17" s="138" t="s">
        <v>282</v>
      </c>
      <c r="D17" s="139"/>
      <c r="E17" s="139"/>
      <c r="F17" s="139"/>
      <c r="G17" s="139" t="s">
        <v>640</v>
      </c>
      <c r="H17" s="139"/>
      <c r="I17" s="105" t="s">
        <v>641</v>
      </c>
    </row>
    <row r="18" spans="1:15" s="9" customFormat="1" ht="64.5" customHeight="1" x14ac:dyDescent="0.25">
      <c r="A18" s="106" t="s">
        <v>663</v>
      </c>
      <c r="B18" s="106" t="s">
        <v>645</v>
      </c>
      <c r="C18" s="107" t="s">
        <v>286</v>
      </c>
      <c r="D18" s="108" t="s">
        <v>643</v>
      </c>
      <c r="E18" s="108" t="s">
        <v>637</v>
      </c>
      <c r="F18" s="108" t="s">
        <v>638</v>
      </c>
      <c r="G18" s="108" t="s">
        <v>642</v>
      </c>
      <c r="H18" s="108" t="s">
        <v>644</v>
      </c>
      <c r="I18" s="108" t="s">
        <v>646</v>
      </c>
      <c r="J18" s="10"/>
      <c r="M18" s="11"/>
      <c r="N18" s="11"/>
      <c r="O18" s="11"/>
    </row>
    <row r="19" spans="1:15" customFormat="1" ht="31.5" customHeight="1" x14ac:dyDescent="0.25">
      <c r="A19" s="101" t="s">
        <v>662</v>
      </c>
      <c r="B19" s="109" t="str">
        <f>C2</f>
        <v>Airedale NHS Foundation Trust</v>
      </c>
      <c r="C19" s="110">
        <f>VLOOKUP(C2,'4a. Indicators (Eng Trust)'!E9:TD131,2,FALSE)</f>
        <v>72</v>
      </c>
      <c r="D19" s="111">
        <f>VLOOKUP($C$2,'4a. Indicators (Eng Trust)'!$E$9:$TD$131,5,FALSE)</f>
        <v>0.1944444477558136</v>
      </c>
      <c r="E19" s="111">
        <f>VLOOKUP($C$2,'4a. Indicators (Eng Trust)'!$E$9:$TD$131,8,FALSE)</f>
        <v>0.4305555522441864</v>
      </c>
      <c r="F19" s="111">
        <f>VLOOKUP($C$2,'4a. Indicators (Eng Trust)'!$E$9:$TD$131,9,FALSE)</f>
        <v>8.3333335816860199E-2</v>
      </c>
      <c r="G19" s="111">
        <f>VLOOKUP($C$2,'4a. Indicators (Eng Trust)'!$E$9:$TD$131,12,FALSE)</f>
        <v>0.8163265585899353</v>
      </c>
      <c r="H19" s="111">
        <f>VLOOKUP($C$2,'4a. Indicators (Eng Trust)'!$E$9:$TD$131,13,FALSE)</f>
        <v>0.43333333730697632</v>
      </c>
      <c r="I19" s="111">
        <f>VLOOKUP($C$2,'4a. Indicators (Eng Trust)'!$E$9:$TD$131,14,FALSE)</f>
        <v>0.97058820724487305</v>
      </c>
      <c r="J19" s="6"/>
      <c r="M19" s="2"/>
      <c r="N19" s="2"/>
      <c r="O19" s="2"/>
    </row>
    <row r="20" spans="1:15" customFormat="1" ht="33" customHeight="1" x14ac:dyDescent="0.25">
      <c r="A20" s="112" t="s">
        <v>662</v>
      </c>
      <c r="B20" s="113" t="str">
        <f>C3</f>
        <v>England</v>
      </c>
      <c r="C20" s="110">
        <f>VLOOKUP(C3,'4a. Indicators (Eng Trust)'!E9:KZ129,2,FALSE)</f>
        <v>19512</v>
      </c>
      <c r="D20" s="111">
        <f>VLOOKUP($C$3,'4a. Indicators (Eng Trust)'!$E$9:$TD$131,5,FALSE)</f>
        <v>0.21</v>
      </c>
      <c r="E20" s="111">
        <f>VLOOKUP($C$3,'4a. Indicators (Eng Trust)'!$E$9:$TD$131,8,FALSE)</f>
        <v>0.37</v>
      </c>
      <c r="F20" s="111">
        <f>VLOOKUP($C$3,'4a. Indicators (Eng Trust)'!$E$9:$TD$131,9,FALSE)</f>
        <v>0.17</v>
      </c>
      <c r="G20" s="111">
        <f>VLOOKUP($C$3,'4a. Indicators (Eng Trust)'!$E$9:$TD$131,12,FALSE)</f>
        <v>0.73</v>
      </c>
      <c r="H20" s="111">
        <f>VLOOKUP($C$3,'4a. Indicators (Eng Trust)'!$E$9:$TD$131,13,FALSE)</f>
        <v>0.26</v>
      </c>
      <c r="I20" s="111">
        <f>VLOOKUP($C$3,'4a. Indicators (Eng Trust)'!$E$9:$TD$131,14,FALSE)</f>
        <v>0.93</v>
      </c>
      <c r="J20" s="6"/>
      <c r="M20" s="2"/>
      <c r="N20" s="2"/>
      <c r="O20" s="2"/>
    </row>
    <row r="21" spans="1:15" customFormat="1" ht="24" customHeight="1" x14ac:dyDescent="0.25">
      <c r="C21" s="1"/>
      <c r="D21" s="1"/>
    </row>
  </sheetData>
  <mergeCells count="4">
    <mergeCell ref="C2:D2"/>
    <mergeCell ref="C3:D3"/>
    <mergeCell ref="C17:F17"/>
    <mergeCell ref="G17:H17"/>
  </mergeCells>
  <conditionalFormatting sqref="A18:I18">
    <cfRule type="cellIs" dxfId="4" priority="1" operator="equal">
      <formula>$K$3</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AK20"/>
  <sheetViews>
    <sheetView showGridLines="0" zoomScaleNormal="100" zoomScaleSheetLayoutView="80" workbookViewId="0"/>
  </sheetViews>
  <sheetFormatPr defaultColWidth="0" defaultRowHeight="24" customHeight="1" x14ac:dyDescent="0.25"/>
  <cols>
    <col min="1" max="1" width="16.5703125" customWidth="1"/>
    <col min="2" max="2" width="37.7109375" style="6" customWidth="1"/>
    <col min="3" max="3" width="19" style="23" customWidth="1"/>
    <col min="4" max="4" width="21.5703125" style="23" customWidth="1"/>
    <col min="5" max="5" width="23" style="6" customWidth="1"/>
    <col min="6" max="6" width="21.5703125" style="6" customWidth="1"/>
    <col min="7" max="7" width="20" style="6" customWidth="1"/>
    <col min="8" max="8" width="32" style="6" customWidth="1"/>
    <col min="9" max="9" width="33.7109375" style="6" customWidth="1"/>
    <col min="10" max="10" width="23.5703125" style="6" customWidth="1"/>
    <col min="11" max="11" width="9.140625" style="6" customWidth="1"/>
    <col min="12" max="16384" width="9.140625" style="6" hidden="1"/>
  </cols>
  <sheetData>
    <row r="1" spans="1:37" customFormat="1" ht="13.5" customHeight="1" x14ac:dyDescent="0.25">
      <c r="C1" s="1"/>
      <c r="D1" s="1"/>
    </row>
    <row r="2" spans="1:37" customFormat="1" ht="24" customHeight="1" x14ac:dyDescent="0.25">
      <c r="B2" s="103" t="s">
        <v>649</v>
      </c>
      <c r="C2" s="136" t="str">
        <f>Contents!G5</f>
        <v>Airedale NHS Foundation Trust</v>
      </c>
      <c r="D2" s="136"/>
    </row>
    <row r="3" spans="1:37" customFormat="1" ht="24" customHeight="1" x14ac:dyDescent="0.25">
      <c r="B3" s="104" t="s">
        <v>650</v>
      </c>
      <c r="C3" s="137" t="str">
        <f>Contents!G7</f>
        <v>England</v>
      </c>
      <c r="D3" s="137"/>
    </row>
    <row r="4" spans="1:37" customFormat="1" ht="24" customHeight="1" x14ac:dyDescent="0.25">
      <c r="C4" s="1"/>
      <c r="D4" s="1"/>
    </row>
    <row r="5" spans="1:37" customFormat="1" ht="24" customHeight="1" x14ac:dyDescent="0.25">
      <c r="C5" s="1"/>
      <c r="D5" s="1"/>
      <c r="Y5" s="2"/>
      <c r="AA5" s="2"/>
      <c r="AC5" s="2"/>
      <c r="AG5" s="2"/>
      <c r="AK5" s="2"/>
    </row>
    <row r="6" spans="1:37" customFormat="1" ht="24" customHeight="1" x14ac:dyDescent="0.25">
      <c r="C6" s="22"/>
      <c r="D6" s="22"/>
      <c r="X6">
        <f>D6</f>
        <v>0</v>
      </c>
      <c r="AC6" s="2" t="e">
        <f>#REF!</f>
        <v>#REF!</v>
      </c>
      <c r="AG6" s="2" t="e">
        <f>#REF!</f>
        <v>#REF!</v>
      </c>
      <c r="AK6" s="2">
        <f>D11</f>
        <v>0</v>
      </c>
    </row>
    <row r="7" spans="1:37" customFormat="1" ht="24" customHeight="1" x14ac:dyDescent="0.25">
      <c r="A7" s="8"/>
      <c r="B7" s="3"/>
      <c r="C7" s="7"/>
      <c r="D7" s="7"/>
      <c r="X7">
        <f>C6</f>
        <v>0</v>
      </c>
      <c r="AC7" s="2" t="e">
        <f>#REF!</f>
        <v>#REF!</v>
      </c>
      <c r="AG7" s="2" t="e">
        <f>#REF!</f>
        <v>#REF!</v>
      </c>
      <c r="AK7" s="2">
        <f>C11</f>
        <v>0</v>
      </c>
    </row>
    <row r="8" spans="1:37" customFormat="1" ht="24" customHeight="1" x14ac:dyDescent="0.25">
      <c r="A8" s="8"/>
      <c r="B8" s="3"/>
      <c r="C8" s="7"/>
      <c r="D8" s="7"/>
    </row>
    <row r="9" spans="1:37" customFormat="1" ht="24" customHeight="1" x14ac:dyDescent="0.25">
      <c r="A9" s="8"/>
      <c r="B9" s="4"/>
      <c r="C9" s="7"/>
      <c r="D9" s="7"/>
    </row>
    <row r="10" spans="1:37" customFormat="1" ht="24" customHeight="1" x14ac:dyDescent="0.25">
      <c r="A10" s="8"/>
      <c r="B10" s="4"/>
      <c r="C10" s="7"/>
      <c r="D10" s="7"/>
    </row>
    <row r="11" spans="1:37" customFormat="1" ht="24" customHeight="1" x14ac:dyDescent="0.25">
      <c r="A11" s="8"/>
      <c r="B11" s="4"/>
      <c r="C11" s="7"/>
      <c r="D11" s="7"/>
    </row>
    <row r="12" spans="1:37" customFormat="1" ht="24" customHeight="1" x14ac:dyDescent="0.25">
      <c r="A12" s="8"/>
      <c r="B12" s="4"/>
      <c r="C12" s="7"/>
      <c r="D12" s="7"/>
    </row>
    <row r="13" spans="1:37" s="9" customFormat="1" ht="63.75" customHeight="1" x14ac:dyDescent="0.25">
      <c r="A13" s="114" t="s">
        <v>663</v>
      </c>
      <c r="B13" s="114" t="s">
        <v>645</v>
      </c>
      <c r="C13" s="115" t="s">
        <v>665</v>
      </c>
      <c r="D13" s="116" t="s">
        <v>666</v>
      </c>
      <c r="E13" s="116" t="s">
        <v>667</v>
      </c>
      <c r="F13" s="82"/>
      <c r="G13" s="82"/>
      <c r="H13" s="82"/>
      <c r="I13" s="82"/>
      <c r="J13" s="10"/>
      <c r="M13" s="11"/>
      <c r="N13" s="11"/>
      <c r="O13" s="11"/>
    </row>
    <row r="14" spans="1:37" customFormat="1" ht="30" customHeight="1" x14ac:dyDescent="0.25">
      <c r="A14" s="117" t="s">
        <v>664</v>
      </c>
      <c r="B14" s="118" t="str">
        <f>C2</f>
        <v>Airedale NHS Foundation Trust</v>
      </c>
      <c r="C14" s="119" t="e">
        <f>VLOOKUP($C$2,'5a. Surg indicators (Eng Trust)'!$E$8:$BN$43,2,FALSE)</f>
        <v>#N/A</v>
      </c>
      <c r="D14" s="120" t="e">
        <f>VLOOKUP($C$2,'5a. Surg indicators (Eng Trust)'!$E$8:$BN$43,4,FALSE)</f>
        <v>#N/A</v>
      </c>
      <c r="E14" s="120" t="e">
        <f>VLOOKUP($C$2,'5a. Surg indicators (Eng Trust)'!$E$8:$BN$43,6,FALSE)</f>
        <v>#N/A</v>
      </c>
      <c r="F14" s="21"/>
      <c r="G14" s="21"/>
      <c r="H14" s="21"/>
      <c r="I14" s="21"/>
      <c r="J14" s="6"/>
      <c r="M14" s="2"/>
      <c r="N14" s="2"/>
      <c r="O14" s="2"/>
    </row>
    <row r="15" spans="1:37" customFormat="1" ht="30.75" customHeight="1" x14ac:dyDescent="0.25">
      <c r="A15" s="117" t="s">
        <v>664</v>
      </c>
      <c r="B15" s="121" t="str">
        <f>C3</f>
        <v>England</v>
      </c>
      <c r="C15" s="119">
        <f>VLOOKUP($C$3,'5a. Surg indicators (Eng Trust)'!$E$8:$BN$43,2,FALSE)</f>
        <v>4995</v>
      </c>
      <c r="D15" s="120">
        <f>VLOOKUP($C$3,'5a. Surg indicators (Eng Trust)'!$E$8:$BN$43,4,FALSE)</f>
        <v>0.96399999999999997</v>
      </c>
      <c r="E15" s="120">
        <f>VLOOKUP($C$3,'5a. Surg indicators (Eng Trust)'!$E$8:$BN$43,6,FALSE)</f>
        <v>0.83</v>
      </c>
      <c r="F15" s="21"/>
      <c r="G15" s="21"/>
      <c r="H15" s="21"/>
      <c r="I15" s="21"/>
      <c r="J15" s="6"/>
      <c r="M15" s="2"/>
      <c r="N15" s="2"/>
      <c r="O15" s="2"/>
    </row>
    <row r="16" spans="1:37" customFormat="1" ht="9" customHeight="1" x14ac:dyDescent="0.25">
      <c r="A16" s="122"/>
      <c r="B16" s="122"/>
      <c r="C16" s="123"/>
      <c r="D16" s="124"/>
      <c r="E16" s="124"/>
      <c r="F16" s="21"/>
      <c r="G16" s="21"/>
      <c r="H16" s="21"/>
      <c r="I16" s="21"/>
      <c r="J16" s="6"/>
      <c r="M16" s="2"/>
      <c r="N16" s="2"/>
      <c r="O16" s="2"/>
    </row>
    <row r="17" spans="1:4" s="38" customFormat="1" ht="15" customHeight="1" x14ac:dyDescent="0.25">
      <c r="A17" s="125" t="e">
        <v>#N/A</v>
      </c>
      <c r="B17" s="38" t="s">
        <v>668</v>
      </c>
      <c r="C17" s="24"/>
      <c r="D17" s="24"/>
    </row>
    <row r="18" spans="1:4" s="38" customFormat="1" ht="15" customHeight="1" x14ac:dyDescent="0.25">
      <c r="A18" s="125" t="s">
        <v>588</v>
      </c>
      <c r="B18" s="38" t="str">
        <f>'5a. Surg indicators (Eng Trust)'!C42</f>
        <v>Calculated for people diagnosed April 2020-March 2022 to ensure sufficient follow-up</v>
      </c>
      <c r="C18" s="24"/>
      <c r="D18" s="24"/>
    </row>
    <row r="19" spans="1:4" s="38" customFormat="1" ht="15" customHeight="1" x14ac:dyDescent="0.25">
      <c r="A19" s="125" t="s">
        <v>267</v>
      </c>
      <c r="B19" s="38" t="str">
        <f>'5a. Surg indicators (Eng Trust)'!C43</f>
        <v>Fewer than 25 surgeries performed during the audit period 1 April 2020 - 31 March 2022</v>
      </c>
      <c r="C19" s="24"/>
      <c r="D19" s="24"/>
    </row>
    <row r="20" spans="1:4" s="38" customFormat="1" ht="24" customHeight="1" x14ac:dyDescent="0.25">
      <c r="C20" s="24"/>
      <c r="D20" s="24"/>
    </row>
  </sheetData>
  <mergeCells count="2">
    <mergeCell ref="C2:D2"/>
    <mergeCell ref="C3:D3"/>
  </mergeCells>
  <conditionalFormatting sqref="A13:E13">
    <cfRule type="cellIs" dxfId="3" priority="1" operator="equal">
      <formula>$K$3</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K20"/>
  <sheetViews>
    <sheetView showGridLines="0" zoomScaleNormal="100" zoomScaleSheetLayoutView="80" workbookViewId="0"/>
  </sheetViews>
  <sheetFormatPr defaultColWidth="0" defaultRowHeight="24" customHeight="1" x14ac:dyDescent="0.25"/>
  <cols>
    <col min="1" max="1" width="16.5703125" customWidth="1"/>
    <col min="2" max="2" width="37.7109375" style="6" customWidth="1"/>
    <col min="3" max="3" width="19" style="23" customWidth="1"/>
    <col min="4" max="4" width="21.5703125" style="23" customWidth="1"/>
    <col min="5" max="5" width="23" style="6" customWidth="1"/>
    <col min="6" max="6" width="21.5703125" style="6" customWidth="1"/>
    <col min="7" max="7" width="20" style="6" customWidth="1"/>
    <col min="8" max="8" width="32" style="6" customWidth="1"/>
    <col min="9" max="9" width="33.7109375" style="6" customWidth="1"/>
    <col min="10" max="10" width="23.5703125" style="6" customWidth="1"/>
    <col min="11" max="11" width="9.140625" style="6" customWidth="1"/>
    <col min="12" max="16384" width="9.140625" style="6" hidden="1"/>
  </cols>
  <sheetData>
    <row r="1" spans="1:37" customFormat="1" ht="13.5" customHeight="1" x14ac:dyDescent="0.25">
      <c r="C1" s="1"/>
      <c r="D1" s="1"/>
    </row>
    <row r="2" spans="1:37" customFormat="1" ht="24" customHeight="1" x14ac:dyDescent="0.25">
      <c r="B2" s="126" t="s">
        <v>649</v>
      </c>
      <c r="C2" s="140" t="str">
        <f>Contents!G5</f>
        <v>Airedale NHS Foundation Trust</v>
      </c>
      <c r="D2" s="140"/>
    </row>
    <row r="3" spans="1:37" customFormat="1" ht="24" customHeight="1" x14ac:dyDescent="0.25">
      <c r="B3" s="127" t="s">
        <v>650</v>
      </c>
      <c r="C3" s="141" t="str">
        <f>Contents!G7</f>
        <v>England</v>
      </c>
      <c r="D3" s="141"/>
    </row>
    <row r="4" spans="1:37" customFormat="1" ht="24" customHeight="1" x14ac:dyDescent="0.25">
      <c r="C4" s="1"/>
      <c r="D4" s="1"/>
    </row>
    <row r="5" spans="1:37" customFormat="1" ht="24" customHeight="1" x14ac:dyDescent="0.25">
      <c r="C5" s="1"/>
      <c r="D5" s="1"/>
      <c r="Y5" s="2"/>
      <c r="AA5" s="2"/>
      <c r="AC5" s="2"/>
      <c r="AG5" s="2"/>
      <c r="AK5" s="2"/>
    </row>
    <row r="6" spans="1:37" customFormat="1" ht="24" customHeight="1" x14ac:dyDescent="0.25">
      <c r="C6" s="22"/>
      <c r="D6" s="22"/>
      <c r="X6">
        <f>D6</f>
        <v>0</v>
      </c>
      <c r="AC6" s="2" t="e">
        <f>#REF!</f>
        <v>#REF!</v>
      </c>
      <c r="AG6" s="2" t="e">
        <f>#REF!</f>
        <v>#REF!</v>
      </c>
      <c r="AK6" s="2">
        <f>D11</f>
        <v>0</v>
      </c>
    </row>
    <row r="7" spans="1:37" customFormat="1" ht="24" customHeight="1" x14ac:dyDescent="0.25">
      <c r="A7" s="8"/>
      <c r="B7" s="3"/>
      <c r="C7" s="7"/>
      <c r="D7" s="7"/>
      <c r="X7">
        <f>C6</f>
        <v>0</v>
      </c>
      <c r="AC7" s="2" t="e">
        <f>#REF!</f>
        <v>#REF!</v>
      </c>
      <c r="AG7" s="2" t="e">
        <f>#REF!</f>
        <v>#REF!</v>
      </c>
      <c r="AK7" s="2">
        <f>C11</f>
        <v>0</v>
      </c>
    </row>
    <row r="8" spans="1:37" customFormat="1" ht="24" customHeight="1" x14ac:dyDescent="0.25">
      <c r="A8" s="8"/>
      <c r="B8" s="3"/>
      <c r="C8" s="7"/>
      <c r="D8" s="7"/>
    </row>
    <row r="9" spans="1:37" customFormat="1" ht="24" customHeight="1" x14ac:dyDescent="0.25">
      <c r="A9" s="8"/>
      <c r="B9" s="4"/>
      <c r="C9" s="7"/>
      <c r="D9" s="7"/>
    </row>
    <row r="10" spans="1:37" customFormat="1" ht="24" customHeight="1" x14ac:dyDescent="0.25">
      <c r="A10" s="8"/>
      <c r="B10" s="4"/>
      <c r="C10" s="7"/>
      <c r="D10" s="7"/>
    </row>
    <row r="11" spans="1:37" customFormat="1" ht="24" customHeight="1" x14ac:dyDescent="0.25">
      <c r="A11" s="8"/>
      <c r="B11" s="4"/>
      <c r="C11" s="7"/>
      <c r="D11" s="7"/>
    </row>
    <row r="12" spans="1:37" customFormat="1" ht="24" customHeight="1" x14ac:dyDescent="0.25">
      <c r="A12" s="8"/>
      <c r="B12" s="4"/>
      <c r="C12" s="7"/>
      <c r="D12" s="7"/>
    </row>
    <row r="13" spans="1:37" s="9" customFormat="1" ht="60.75" customHeight="1" x14ac:dyDescent="0.25">
      <c r="A13" s="114" t="s">
        <v>663</v>
      </c>
      <c r="B13" s="114" t="s">
        <v>645</v>
      </c>
      <c r="C13" s="115" t="s">
        <v>669</v>
      </c>
      <c r="D13" s="116" t="s">
        <v>670</v>
      </c>
      <c r="E13" s="116" t="s">
        <v>671</v>
      </c>
      <c r="F13" s="82"/>
      <c r="G13" s="82"/>
      <c r="H13" s="82"/>
      <c r="I13" s="82"/>
      <c r="J13" s="10"/>
      <c r="M13" s="11"/>
      <c r="N13" s="11"/>
      <c r="O13" s="11"/>
    </row>
    <row r="14" spans="1:37" customFormat="1" ht="30" customHeight="1" x14ac:dyDescent="0.25">
      <c r="A14" s="117" t="s">
        <v>662</v>
      </c>
      <c r="B14" s="118" t="str">
        <f>C2</f>
        <v>Airedale NHS Foundation Trust</v>
      </c>
      <c r="C14" s="119">
        <f>VLOOKUP($C$2,'6a. SACT indicators (Eng Trust)'!$E$8:$K$95,2,FALSE)</f>
        <v>29</v>
      </c>
      <c r="D14" s="128">
        <f>VLOOKUP($C$2,'6a. SACT indicators (Eng Trust)'!$E$8:$K$95,3,FALSE)</f>
        <v>0.5625</v>
      </c>
      <c r="E14" s="128">
        <f>VLOOKUP($C$2,'6a. SACT indicators (Eng Trust)'!$E$8:$K$95,4,FALSE)</f>
        <v>0</v>
      </c>
      <c r="F14" s="21"/>
      <c r="G14" s="21"/>
      <c r="H14" s="21"/>
      <c r="I14" s="21"/>
      <c r="J14" s="6"/>
      <c r="M14" s="2"/>
      <c r="N14" s="2"/>
      <c r="O14" s="2"/>
    </row>
    <row r="15" spans="1:37" customFormat="1" ht="30.75" customHeight="1" x14ac:dyDescent="0.25">
      <c r="A15" s="117" t="s">
        <v>662</v>
      </c>
      <c r="B15" s="121" t="str">
        <f>C3</f>
        <v>England</v>
      </c>
      <c r="C15" s="119">
        <f>VLOOKUP($C$3,'6a. SACT indicators (Eng Trust)'!$E$8:$K$95,2,FALSE)</f>
        <v>9366</v>
      </c>
      <c r="D15" s="128">
        <f>VLOOKUP($C$3,'6a. SACT indicators (Eng Trust)'!$E$8:$K$95,3,FALSE)</f>
        <v>0.56999999999999995</v>
      </c>
      <c r="E15" s="128">
        <f>VLOOKUP($C$3,'6a. SACT indicators (Eng Trust)'!$E$8:$K$95,4,FALSE)</f>
        <v>4.5999999999999999E-2</v>
      </c>
      <c r="F15" s="21"/>
      <c r="G15" s="21"/>
      <c r="H15" s="21"/>
      <c r="I15" s="21"/>
      <c r="J15" s="6"/>
      <c r="M15" s="2"/>
      <c r="N15" s="2"/>
      <c r="O15" s="2"/>
    </row>
    <row r="16" spans="1:37" customFormat="1" ht="9" customHeight="1" x14ac:dyDescent="0.25">
      <c r="A16" s="122"/>
      <c r="B16" s="122"/>
      <c r="C16" s="123"/>
      <c r="D16" s="124"/>
      <c r="E16" s="124"/>
      <c r="F16" s="21"/>
      <c r="G16" s="21"/>
      <c r="H16" s="21"/>
      <c r="I16" s="21"/>
      <c r="J16" s="6"/>
      <c r="M16" s="2"/>
      <c r="N16" s="2"/>
      <c r="O16" s="2"/>
    </row>
    <row r="17" spans="1:4" s="38" customFormat="1" ht="15" customHeight="1" x14ac:dyDescent="0.25">
      <c r="A17" s="125" t="s">
        <v>603</v>
      </c>
      <c r="B17" s="38" t="str">
        <f>'6a. SACT indicators (Eng Trust)'!C96</f>
        <v>Systemic Anti-Cancer Therapy</v>
      </c>
      <c r="C17" s="24"/>
      <c r="D17" s="24"/>
    </row>
    <row r="18" spans="1:4" s="38" customFormat="1" ht="15" customHeight="1" x14ac:dyDescent="0.25">
      <c r="A18" s="125" t="s">
        <v>267</v>
      </c>
      <c r="B18" s="38" t="str">
        <f>'6a. SACT indicators (Eng Trust)'!C97</f>
        <v xml:space="preserve">Fewer than 25 diagnosed with oesophago-gastric cancer and treated with SACT during the audit period </v>
      </c>
      <c r="C18" s="24"/>
      <c r="D18" s="24"/>
    </row>
    <row r="19" spans="1:4" s="38" customFormat="1" ht="15" customHeight="1" x14ac:dyDescent="0.25">
      <c r="A19" s="125" t="s">
        <v>317</v>
      </c>
      <c r="B19" s="38" t="str">
        <f>'6a. SACT indicators (Eng Trust)'!C98</f>
        <v>Results suppressed due to number in denominator &lt;10 over audit period</v>
      </c>
      <c r="C19" s="24"/>
      <c r="D19" s="24"/>
    </row>
    <row r="20" spans="1:4" s="38" customFormat="1" ht="24" customHeight="1" x14ac:dyDescent="0.25">
      <c r="C20" s="24"/>
      <c r="D20" s="24"/>
    </row>
  </sheetData>
  <mergeCells count="2">
    <mergeCell ref="C2:D2"/>
    <mergeCell ref="C3:D3"/>
  </mergeCells>
  <conditionalFormatting sqref="A13:E13">
    <cfRule type="cellIs" dxfId="2" priority="1" operator="equal">
      <formula>$K$3</formula>
    </cfRule>
  </conditionalFormatting>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AK20"/>
  <sheetViews>
    <sheetView showGridLines="0" zoomScaleNormal="100" zoomScaleSheetLayoutView="80" workbookViewId="0"/>
  </sheetViews>
  <sheetFormatPr defaultColWidth="0" defaultRowHeight="24" customHeight="1" x14ac:dyDescent="0.25"/>
  <cols>
    <col min="1" max="1" width="17.28515625" customWidth="1"/>
    <col min="2" max="2" width="37.7109375" style="6" customWidth="1"/>
    <col min="3" max="3" width="19" style="23" customWidth="1"/>
    <col min="4" max="4" width="20.42578125" style="23" customWidth="1"/>
    <col min="5" max="5" width="21.140625" style="6" customWidth="1"/>
    <col min="6" max="6" width="21.5703125" style="6" customWidth="1"/>
    <col min="7" max="7" width="27" style="6" customWidth="1"/>
    <col min="8" max="8" width="2.140625" style="6" customWidth="1"/>
    <col min="9" max="9" width="10.7109375" style="6" customWidth="1"/>
    <col min="10" max="10" width="23.5703125" style="6" customWidth="1"/>
    <col min="11" max="11" width="9.140625" style="6" customWidth="1"/>
    <col min="12" max="16384" width="9.140625" style="6" hidden="1"/>
  </cols>
  <sheetData>
    <row r="1" spans="1:37" customFormat="1" ht="13.5" customHeight="1" x14ac:dyDescent="0.25">
      <c r="C1" s="1"/>
      <c r="D1" s="1"/>
    </row>
    <row r="2" spans="1:37" customFormat="1" ht="30" customHeight="1" x14ac:dyDescent="0.25">
      <c r="B2" s="103" t="s">
        <v>648</v>
      </c>
      <c r="C2" s="142" t="str">
        <f>Contents!G11</f>
        <v>Betsi Cadwaladr University Health Board</v>
      </c>
      <c r="D2" s="142"/>
    </row>
    <row r="3" spans="1:37" customFormat="1" ht="27.75" customHeight="1" x14ac:dyDescent="0.25">
      <c r="B3" s="104" t="s">
        <v>647</v>
      </c>
      <c r="C3" s="143" t="str">
        <f>Contents!G13</f>
        <v>Wales</v>
      </c>
      <c r="D3" s="143"/>
    </row>
    <row r="4" spans="1:37" customFormat="1" ht="24" customHeight="1" x14ac:dyDescent="0.25">
      <c r="C4" s="1"/>
      <c r="D4" s="1"/>
    </row>
    <row r="5" spans="1:37" customFormat="1" ht="24" customHeight="1" x14ac:dyDescent="0.25">
      <c r="C5" s="1"/>
      <c r="D5" s="1"/>
      <c r="Y5" s="2"/>
      <c r="AA5" s="2"/>
      <c r="AC5" s="2"/>
      <c r="AG5" s="2"/>
      <c r="AK5" s="2"/>
    </row>
    <row r="6" spans="1:37" customFormat="1" ht="24" customHeight="1" x14ac:dyDescent="0.25">
      <c r="C6" s="22"/>
      <c r="D6" s="22"/>
      <c r="X6">
        <f>D6</f>
        <v>0</v>
      </c>
      <c r="AC6" s="2" t="e">
        <f>#REF!</f>
        <v>#REF!</v>
      </c>
      <c r="AG6" s="2" t="e">
        <f>#REF!</f>
        <v>#REF!</v>
      </c>
      <c r="AK6" s="2">
        <f>D11</f>
        <v>0</v>
      </c>
    </row>
    <row r="7" spans="1:37" customFormat="1" ht="24" customHeight="1" x14ac:dyDescent="0.25">
      <c r="A7" s="8"/>
      <c r="B7" s="3"/>
      <c r="C7" s="7"/>
      <c r="D7" s="7"/>
      <c r="X7">
        <f>C6</f>
        <v>0</v>
      </c>
      <c r="AC7" s="2" t="e">
        <f>#REF!</f>
        <v>#REF!</v>
      </c>
      <c r="AG7" s="2" t="e">
        <f>#REF!</f>
        <v>#REF!</v>
      </c>
      <c r="AK7" s="2">
        <f>C11</f>
        <v>0</v>
      </c>
    </row>
    <row r="8" spans="1:37" customFormat="1" ht="24" customHeight="1" x14ac:dyDescent="0.25">
      <c r="A8" s="8"/>
      <c r="B8" s="3"/>
      <c r="C8" s="7"/>
      <c r="D8" s="7"/>
    </row>
    <row r="9" spans="1:37" customFormat="1" ht="24" customHeight="1" x14ac:dyDescent="0.25">
      <c r="A9" s="8"/>
      <c r="B9" s="4"/>
      <c r="C9" s="7"/>
      <c r="D9" s="7"/>
    </row>
    <row r="10" spans="1:37" customFormat="1" ht="24" customHeight="1" x14ac:dyDescent="0.25">
      <c r="A10" s="8"/>
      <c r="B10" s="4"/>
      <c r="C10" s="7"/>
      <c r="D10" s="7"/>
    </row>
    <row r="11" spans="1:37" customFormat="1" ht="24" customHeight="1" x14ac:dyDescent="0.25">
      <c r="A11" s="8"/>
      <c r="B11" s="4"/>
      <c r="C11" s="7"/>
      <c r="D11" s="7"/>
    </row>
    <row r="12" spans="1:37" customFormat="1" ht="24" customHeight="1" x14ac:dyDescent="0.25">
      <c r="A12" s="8"/>
      <c r="B12" s="4"/>
      <c r="C12" s="7"/>
      <c r="D12" s="7"/>
    </row>
    <row r="13" spans="1:37" customFormat="1" ht="24" customHeight="1" x14ac:dyDescent="0.25">
      <c r="A13" s="8"/>
      <c r="B13" s="5"/>
      <c r="C13" s="7"/>
      <c r="D13" s="7"/>
    </row>
    <row r="14" spans="1:37" customFormat="1" ht="24" customHeight="1" x14ac:dyDescent="0.25">
      <c r="A14" s="8"/>
      <c r="B14" s="5"/>
      <c r="C14" s="7"/>
      <c r="D14" s="7"/>
    </row>
    <row r="15" spans="1:37" customFormat="1" ht="12.75" customHeight="1" x14ac:dyDescent="0.25">
      <c r="A15" s="8"/>
      <c r="B15" s="4"/>
      <c r="C15" s="7"/>
      <c r="D15" s="7"/>
    </row>
    <row r="16" spans="1:37" customFormat="1" ht="17.25" customHeight="1" x14ac:dyDescent="0.25">
      <c r="C16" s="146" t="s">
        <v>282</v>
      </c>
      <c r="D16" s="144"/>
      <c r="E16" s="144"/>
      <c r="F16" s="144" t="s">
        <v>640</v>
      </c>
      <c r="G16" s="145"/>
      <c r="H16" s="81"/>
    </row>
    <row r="17" spans="1:15" s="9" customFormat="1" ht="63.75" customHeight="1" x14ac:dyDescent="0.25">
      <c r="A17" s="114" t="s">
        <v>663</v>
      </c>
      <c r="B17" s="114" t="s">
        <v>648</v>
      </c>
      <c r="C17" s="115" t="s">
        <v>286</v>
      </c>
      <c r="D17" s="116" t="s">
        <v>643</v>
      </c>
      <c r="E17" s="116" t="s">
        <v>657</v>
      </c>
      <c r="F17" s="116" t="s">
        <v>639</v>
      </c>
      <c r="G17" s="116" t="s">
        <v>658</v>
      </c>
      <c r="H17" s="82"/>
      <c r="J17" s="10"/>
      <c r="M17" s="11"/>
      <c r="N17" s="11"/>
      <c r="O17" s="11"/>
    </row>
    <row r="18" spans="1:15" customFormat="1" ht="31.5" customHeight="1" x14ac:dyDescent="0.25">
      <c r="A18" s="117" t="s">
        <v>662</v>
      </c>
      <c r="B18" s="129" t="str">
        <f>C2</f>
        <v>Betsi Cadwaladr University Health Board</v>
      </c>
      <c r="C18" s="119">
        <f>VLOOKUP($C$2,'4c. Indicators (Wales)'!$C$9:$J$16,2,FALSE)</f>
        <v>351</v>
      </c>
      <c r="D18" s="128">
        <f>VLOOKUP($C$2,'4c. Indicators (Wales)'!$C$9:$J$16,3,FALSE)</f>
        <v>0.19373219373219372</v>
      </c>
      <c r="E18" s="128">
        <f>VLOOKUP($C$2,'4c. Indicators (Wales)'!$C$9:$J$16,4,FALSE)</f>
        <v>0.40455840455840458</v>
      </c>
      <c r="F18" s="128">
        <f>VLOOKUP($C$2,'4c. Indicators (Wales)'!$C$9:$J$16,7,FALSE)</f>
        <v>0.67341040462427748</v>
      </c>
      <c r="G18" s="128">
        <f>VLOOKUP($C$2,'4c. Indicators (Wales)'!$C$9:$J$16,8,FALSE)</f>
        <v>0.4358974358974359</v>
      </c>
      <c r="H18" s="21"/>
      <c r="J18" s="6"/>
      <c r="M18" s="2"/>
      <c r="N18" s="2"/>
      <c r="O18" s="2"/>
    </row>
    <row r="19" spans="1:15" customFormat="1" ht="30" customHeight="1" x14ac:dyDescent="0.25">
      <c r="A19" s="122" t="s">
        <v>662</v>
      </c>
      <c r="B19" s="130" t="str">
        <f>C3</f>
        <v>Wales</v>
      </c>
      <c r="C19" s="119">
        <f>VLOOKUP($C$3,'4c. Indicators (Wales)'!$C$9:$J$18,2,FALSE)</f>
        <v>1322</v>
      </c>
      <c r="D19" s="128">
        <f>VLOOKUP($C$3,'4c. Indicators (Wales)'!$C$9:$J$18,3,FALSE)</f>
        <v>0.18</v>
      </c>
      <c r="E19" s="128">
        <f>VLOOKUP($C$3,'4c. Indicators (Wales)'!$C$9:$J$18,4,FALSE)</f>
        <v>0.43</v>
      </c>
      <c r="F19" s="128">
        <f>VLOOKUP($C$3,'4c. Indicators (Wales)'!$C$9:$J$18,7,FALSE)</f>
        <v>0.71</v>
      </c>
      <c r="G19" s="128">
        <f>VLOOKUP($C$3,'4c. Indicators (Wales)'!$C$9:$J$18,8,FALSE)</f>
        <v>0.33</v>
      </c>
      <c r="H19" s="21"/>
      <c r="J19" s="6"/>
      <c r="M19" s="2"/>
      <c r="N19" s="2"/>
      <c r="O19" s="2"/>
    </row>
    <row r="20" spans="1:15" customFormat="1" ht="24" customHeight="1" x14ac:dyDescent="0.25">
      <c r="C20" s="1"/>
      <c r="D20" s="1"/>
    </row>
  </sheetData>
  <mergeCells count="4">
    <mergeCell ref="C2:D2"/>
    <mergeCell ref="C3:D3"/>
    <mergeCell ref="F16:G16"/>
    <mergeCell ref="C16:E16"/>
  </mergeCells>
  <conditionalFormatting sqref="A17:G17">
    <cfRule type="cellIs" dxfId="1" priority="1" operator="equal">
      <formula>$K$3</formula>
    </cfRule>
  </conditionalFormatting>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39"/>
  <sheetViews>
    <sheetView zoomScaleNormal="100" workbookViewId="0">
      <pane xSplit="6" ySplit="9" topLeftCell="T10" activePane="bottomRight" state="frozen"/>
      <selection pane="topRight" activeCell="F1" sqref="F1"/>
      <selection pane="bottomLeft" activeCell="A11" sqref="A11"/>
      <selection pane="bottomRight" activeCell="A8" sqref="A7:T129"/>
    </sheetView>
  </sheetViews>
  <sheetFormatPr defaultRowHeight="15" x14ac:dyDescent="0.25"/>
  <cols>
    <col min="1" max="1" width="13.42578125" customWidth="1"/>
    <col min="2" max="2" width="48.85546875" customWidth="1"/>
    <col min="3" max="3" width="24.42578125" customWidth="1"/>
    <col min="4" max="4" width="15.140625" customWidth="1"/>
    <col min="5" max="5" width="31.85546875" customWidth="1"/>
    <col min="6" max="6" width="18.5703125" customWidth="1"/>
    <col min="7" max="7" width="17.140625" customWidth="1"/>
    <col min="8" max="8" width="19.28515625" customWidth="1"/>
    <col min="9" max="13" width="22.5703125" customWidth="1"/>
    <col min="14" max="15" width="22.5703125" style="29" customWidth="1"/>
    <col min="16" max="20" width="22.5703125" customWidth="1"/>
  </cols>
  <sheetData>
    <row r="1" spans="1:22" x14ac:dyDescent="0.25">
      <c r="A1" s="25"/>
    </row>
    <row r="2" spans="1:22" ht="21" x14ac:dyDescent="0.35">
      <c r="A2" s="26" t="s">
        <v>287</v>
      </c>
    </row>
    <row r="3" spans="1:22" x14ac:dyDescent="0.25">
      <c r="B3" s="31" t="s">
        <v>288</v>
      </c>
      <c r="C3" s="31"/>
    </row>
    <row r="4" spans="1:22" x14ac:dyDescent="0.25">
      <c r="B4" s="31" t="s">
        <v>289</v>
      </c>
      <c r="C4" s="31"/>
    </row>
    <row r="5" spans="1:22" x14ac:dyDescent="0.25">
      <c r="B5" s="31" t="s">
        <v>290</v>
      </c>
      <c r="C5" s="31"/>
    </row>
    <row r="7" spans="1:22" s="27" customFormat="1" ht="20.45" customHeight="1" x14ac:dyDescent="0.25">
      <c r="A7" s="42"/>
      <c r="B7" s="42"/>
      <c r="C7" s="42"/>
      <c r="D7" s="42"/>
      <c r="E7" s="42"/>
      <c r="F7" s="42">
        <v>2</v>
      </c>
      <c r="G7" s="42">
        <v>3</v>
      </c>
      <c r="H7" s="42">
        <v>4</v>
      </c>
      <c r="I7" s="58">
        <v>5</v>
      </c>
      <c r="J7" s="58">
        <v>6</v>
      </c>
      <c r="K7" s="58">
        <v>7</v>
      </c>
      <c r="L7" s="58">
        <v>8</v>
      </c>
      <c r="M7" s="58">
        <v>9</v>
      </c>
      <c r="N7" s="42">
        <v>10</v>
      </c>
      <c r="O7" s="42">
        <v>11</v>
      </c>
      <c r="P7" s="42">
        <v>12</v>
      </c>
      <c r="Q7" s="42">
        <v>13</v>
      </c>
      <c r="R7" s="42">
        <v>14</v>
      </c>
      <c r="S7" s="42">
        <v>15</v>
      </c>
      <c r="T7" s="42">
        <v>16</v>
      </c>
    </row>
    <row r="8" spans="1:22" s="27" customFormat="1" ht="96.75" customHeight="1" x14ac:dyDescent="0.25">
      <c r="A8" s="69" t="s">
        <v>291</v>
      </c>
      <c r="B8" s="69" t="s">
        <v>292</v>
      </c>
      <c r="C8" s="69" t="s">
        <v>293</v>
      </c>
      <c r="D8" s="70" t="s">
        <v>294</v>
      </c>
      <c r="E8" s="70" t="s">
        <v>295</v>
      </c>
      <c r="F8" s="40" t="s">
        <v>296</v>
      </c>
      <c r="G8" s="40" t="s">
        <v>297</v>
      </c>
      <c r="H8" s="40" t="s">
        <v>298</v>
      </c>
      <c r="I8" s="40" t="s">
        <v>299</v>
      </c>
      <c r="J8" s="40" t="s">
        <v>300</v>
      </c>
      <c r="K8" s="40" t="s">
        <v>301</v>
      </c>
      <c r="L8" s="74" t="s">
        <v>302</v>
      </c>
      <c r="M8" s="74" t="s">
        <v>303</v>
      </c>
      <c r="N8" s="40" t="s">
        <v>304</v>
      </c>
      <c r="O8" s="40" t="s">
        <v>305</v>
      </c>
      <c r="P8" s="40" t="s">
        <v>306</v>
      </c>
      <c r="Q8" s="40" t="s">
        <v>307</v>
      </c>
      <c r="R8" s="40" t="s">
        <v>308</v>
      </c>
      <c r="S8" s="40" t="s">
        <v>309</v>
      </c>
      <c r="T8" s="75" t="s">
        <v>310</v>
      </c>
    </row>
    <row r="9" spans="1:22" s="30" customFormat="1" x14ac:dyDescent="0.25">
      <c r="A9" s="50" t="s">
        <v>311</v>
      </c>
      <c r="B9" s="73" t="s">
        <v>312</v>
      </c>
      <c r="C9" s="32" t="s">
        <v>687</v>
      </c>
      <c r="D9" s="73"/>
      <c r="E9" s="73" t="s">
        <v>312</v>
      </c>
      <c r="F9" s="76">
        <v>19512</v>
      </c>
      <c r="G9" s="77"/>
      <c r="H9" s="77"/>
      <c r="I9" s="53">
        <v>0.21</v>
      </c>
      <c r="J9" s="41">
        <v>0.18</v>
      </c>
      <c r="K9" s="33">
        <v>0.3</v>
      </c>
      <c r="L9" s="33">
        <v>0.37</v>
      </c>
      <c r="M9" s="33">
        <v>0.17</v>
      </c>
      <c r="N9" s="32" t="s">
        <v>313</v>
      </c>
      <c r="O9" s="32" t="s">
        <v>314</v>
      </c>
      <c r="P9" s="33">
        <v>0.73</v>
      </c>
      <c r="Q9" s="33">
        <v>0.26</v>
      </c>
      <c r="R9" s="33">
        <v>0.93</v>
      </c>
      <c r="S9" s="33">
        <v>0.6</v>
      </c>
      <c r="T9" s="47">
        <v>0.65</v>
      </c>
    </row>
    <row r="10" spans="1:22" x14ac:dyDescent="0.25">
      <c r="A10" s="31" t="s">
        <v>311</v>
      </c>
      <c r="B10" s="31" t="s">
        <v>688</v>
      </c>
      <c r="C10" s="31" t="s">
        <v>689</v>
      </c>
      <c r="D10" s="31" t="s">
        <v>141</v>
      </c>
      <c r="E10" s="31" t="s">
        <v>67</v>
      </c>
      <c r="F10" s="65">
        <v>144</v>
      </c>
      <c r="G10" s="65">
        <v>76</v>
      </c>
      <c r="H10" s="65">
        <v>55</v>
      </c>
      <c r="I10" s="39">
        <v>0.2158273309469223</v>
      </c>
      <c r="J10" s="39">
        <v>0.13829787075519559</v>
      </c>
      <c r="K10" s="39">
        <v>0.37777778506278992</v>
      </c>
      <c r="L10" s="39">
        <v>0.3263888955116272</v>
      </c>
      <c r="M10" s="39">
        <v>0.28472220897674561</v>
      </c>
      <c r="N10" s="31" t="s">
        <v>315</v>
      </c>
      <c r="O10" s="31" t="s">
        <v>316</v>
      </c>
      <c r="P10" s="39">
        <v>0.65789473056793213</v>
      </c>
      <c r="Q10" s="39">
        <v>9.0909093618392944E-2</v>
      </c>
      <c r="R10" s="39" t="s">
        <v>317</v>
      </c>
      <c r="S10" s="39" t="s">
        <v>317</v>
      </c>
      <c r="T10" s="39">
        <v>0.3263888955116272</v>
      </c>
      <c r="V10" s="31"/>
    </row>
    <row r="11" spans="1:22" x14ac:dyDescent="0.25">
      <c r="A11" s="31" t="s">
        <v>311</v>
      </c>
      <c r="B11" s="31" t="s">
        <v>690</v>
      </c>
      <c r="C11" s="31" t="s">
        <v>691</v>
      </c>
      <c r="D11" s="31" t="s">
        <v>142</v>
      </c>
      <c r="E11" s="31" t="s">
        <v>122</v>
      </c>
      <c r="F11" s="65">
        <v>188</v>
      </c>
      <c r="G11" s="65">
        <v>112</v>
      </c>
      <c r="H11" s="65">
        <v>87</v>
      </c>
      <c r="I11" s="39">
        <v>0.18617020547389981</v>
      </c>
      <c r="J11" s="39">
        <v>0.14912280440330511</v>
      </c>
      <c r="K11" s="39">
        <v>0.24324324727058411</v>
      </c>
      <c r="L11" s="39">
        <v>0.29787233471870422</v>
      </c>
      <c r="M11" s="39">
        <v>0.27659574151039118</v>
      </c>
      <c r="N11" s="31" t="s">
        <v>318</v>
      </c>
      <c r="O11" s="31" t="s">
        <v>319</v>
      </c>
      <c r="P11" s="39">
        <v>0.77678573131561279</v>
      </c>
      <c r="Q11" s="39">
        <v>0.26436781883239752</v>
      </c>
      <c r="R11" s="39">
        <v>0.93333333730697632</v>
      </c>
      <c r="S11" s="39">
        <v>0.59574466943740845</v>
      </c>
      <c r="T11" s="39">
        <v>0.63829785585403442</v>
      </c>
    </row>
    <row r="12" spans="1:22" x14ac:dyDescent="0.25">
      <c r="A12" s="31" t="s">
        <v>311</v>
      </c>
      <c r="B12" s="31" t="s">
        <v>692</v>
      </c>
      <c r="C12" s="31" t="s">
        <v>693</v>
      </c>
      <c r="D12" s="31" t="s">
        <v>279</v>
      </c>
      <c r="E12" s="31" t="s">
        <v>280</v>
      </c>
      <c r="F12" s="65">
        <v>228</v>
      </c>
      <c r="G12" s="65">
        <v>133</v>
      </c>
      <c r="H12" s="65">
        <v>83</v>
      </c>
      <c r="I12" s="39">
        <v>0.19383260607719421</v>
      </c>
      <c r="J12" s="39">
        <v>0.16292135417461401</v>
      </c>
      <c r="K12" s="39">
        <v>0.30612245202064509</v>
      </c>
      <c r="L12" s="39">
        <v>0.41228070855140692</v>
      </c>
      <c r="M12" s="39">
        <v>2.1929824724793431E-2</v>
      </c>
      <c r="N12" s="31" t="s">
        <v>320</v>
      </c>
      <c r="O12" s="31" t="s">
        <v>321</v>
      </c>
      <c r="P12" s="39">
        <v>0.8571428656578064</v>
      </c>
      <c r="Q12" s="39">
        <v>0.37349396944046021</v>
      </c>
      <c r="R12" s="39" t="s">
        <v>317</v>
      </c>
      <c r="S12" s="39" t="s">
        <v>317</v>
      </c>
      <c r="T12" s="39">
        <v>0.47807016968727112</v>
      </c>
      <c r="V12" s="31"/>
    </row>
    <row r="13" spans="1:22" x14ac:dyDescent="0.25">
      <c r="A13" s="31" t="s">
        <v>311</v>
      </c>
      <c r="B13" s="31" t="s">
        <v>692</v>
      </c>
      <c r="C13" s="31" t="s">
        <v>693</v>
      </c>
      <c r="D13" s="31" t="s">
        <v>143</v>
      </c>
      <c r="E13" s="31" t="s">
        <v>606</v>
      </c>
      <c r="F13" s="65">
        <v>72</v>
      </c>
      <c r="G13" s="65">
        <v>40</v>
      </c>
      <c r="H13" s="65">
        <v>33</v>
      </c>
      <c r="I13" s="39">
        <v>0.2083333283662796</v>
      </c>
      <c r="J13" s="39">
        <v>0.125</v>
      </c>
      <c r="K13" s="39">
        <v>0.375</v>
      </c>
      <c r="L13" s="39">
        <v>0.3888888955116272</v>
      </c>
      <c r="M13" s="39">
        <v>4.1666667908430099E-2</v>
      </c>
      <c r="N13" s="31" t="s">
        <v>322</v>
      </c>
      <c r="O13" s="31" t="s">
        <v>323</v>
      </c>
      <c r="P13" s="39">
        <v>0.82499998807907104</v>
      </c>
      <c r="Q13" s="39">
        <v>0.15151515603065491</v>
      </c>
      <c r="R13" s="39">
        <v>1</v>
      </c>
      <c r="S13" s="39">
        <v>0.81944441795349121</v>
      </c>
      <c r="T13" s="39">
        <v>0.81944441795349121</v>
      </c>
      <c r="V13" s="31"/>
    </row>
    <row r="14" spans="1:22" x14ac:dyDescent="0.25">
      <c r="A14" s="31" t="s">
        <v>311</v>
      </c>
      <c r="B14" s="31" t="s">
        <v>694</v>
      </c>
      <c r="C14" s="31" t="s">
        <v>695</v>
      </c>
      <c r="D14" s="31" t="s">
        <v>144</v>
      </c>
      <c r="E14" s="31" t="s">
        <v>119</v>
      </c>
      <c r="F14" s="65">
        <v>144</v>
      </c>
      <c r="G14" s="65">
        <v>61</v>
      </c>
      <c r="H14" s="65">
        <v>41</v>
      </c>
      <c r="I14" s="39">
        <v>0.25714287161827087</v>
      </c>
      <c r="J14" s="39">
        <v>0.21111111342906949</v>
      </c>
      <c r="K14" s="39">
        <v>0.34000000357627869</v>
      </c>
      <c r="L14" s="39">
        <v>0.4583333432674408</v>
      </c>
      <c r="M14" s="39">
        <v>0.1666666716337204</v>
      </c>
      <c r="N14" s="31" t="s">
        <v>324</v>
      </c>
      <c r="O14" s="31" t="s">
        <v>325</v>
      </c>
      <c r="P14" s="39">
        <v>0.68852460384368896</v>
      </c>
      <c r="Q14" s="39">
        <v>0.31707316637039179</v>
      </c>
      <c r="R14" s="39" t="s">
        <v>317</v>
      </c>
      <c r="S14" s="39" t="s">
        <v>317</v>
      </c>
      <c r="T14" s="39">
        <v>5.55555559694767E-2</v>
      </c>
      <c r="V14" s="31"/>
    </row>
    <row r="15" spans="1:22" x14ac:dyDescent="0.25">
      <c r="A15" s="31" t="s">
        <v>311</v>
      </c>
      <c r="B15" s="31" t="s">
        <v>696</v>
      </c>
      <c r="C15" s="31" t="s">
        <v>697</v>
      </c>
      <c r="D15" s="31" t="s">
        <v>145</v>
      </c>
      <c r="E15" s="31" t="s">
        <v>74</v>
      </c>
      <c r="F15" s="65">
        <v>122</v>
      </c>
      <c r="G15" s="65">
        <v>58</v>
      </c>
      <c r="H15" s="65">
        <v>44</v>
      </c>
      <c r="I15" s="39">
        <v>0.31666666269302368</v>
      </c>
      <c r="J15" s="39">
        <v>0.32307693362236017</v>
      </c>
      <c r="K15" s="39">
        <v>0.30909091234207148</v>
      </c>
      <c r="L15" s="39">
        <v>0.42622950673103333</v>
      </c>
      <c r="M15" s="39">
        <v>0.1065573766827583</v>
      </c>
      <c r="N15" s="31" t="s">
        <v>326</v>
      </c>
      <c r="O15" s="31" t="s">
        <v>327</v>
      </c>
      <c r="P15" s="39">
        <v>0.60344827175140381</v>
      </c>
      <c r="Q15" s="39">
        <v>0.25</v>
      </c>
      <c r="R15" s="39">
        <v>1</v>
      </c>
      <c r="S15" s="39">
        <v>0.85245901346206665</v>
      </c>
      <c r="T15" s="39">
        <v>0.85245901346206665</v>
      </c>
      <c r="V15" s="31"/>
    </row>
    <row r="16" spans="1:22" x14ac:dyDescent="0.25">
      <c r="A16" s="31" t="s">
        <v>311</v>
      </c>
      <c r="B16" s="31" t="s">
        <v>698</v>
      </c>
      <c r="C16" s="31" t="s">
        <v>699</v>
      </c>
      <c r="D16" s="31" t="s">
        <v>146</v>
      </c>
      <c r="E16" s="31" t="s">
        <v>32</v>
      </c>
      <c r="F16" s="65">
        <v>134</v>
      </c>
      <c r="G16" s="65">
        <v>64</v>
      </c>
      <c r="H16" s="65">
        <v>42</v>
      </c>
      <c r="I16" s="39">
        <v>0.19685038924217221</v>
      </c>
      <c r="J16" s="39">
        <v>0.16326530277729029</v>
      </c>
      <c r="K16" s="39">
        <v>0.31034481525421143</v>
      </c>
      <c r="L16" s="39">
        <v>0.39552238583564758</v>
      </c>
      <c r="M16" s="39">
        <v>6.7164182662963867E-2</v>
      </c>
      <c r="N16" s="31" t="s">
        <v>328</v>
      </c>
      <c r="O16" s="31" t="s">
        <v>329</v>
      </c>
      <c r="P16" s="39">
        <v>0.75</v>
      </c>
      <c r="Q16" s="39">
        <v>0.4285714328289032</v>
      </c>
      <c r="R16" s="39">
        <v>1</v>
      </c>
      <c r="S16" s="39">
        <v>0.81343281269073486</v>
      </c>
      <c r="T16" s="39">
        <v>0.81343281269073486</v>
      </c>
    </row>
    <row r="17" spans="1:22" x14ac:dyDescent="0.25">
      <c r="A17" s="31" t="s">
        <v>311</v>
      </c>
      <c r="B17" s="31" t="s">
        <v>700</v>
      </c>
      <c r="C17" s="31" t="s">
        <v>701</v>
      </c>
      <c r="D17" s="31" t="s">
        <v>147</v>
      </c>
      <c r="E17" s="31" t="s">
        <v>274</v>
      </c>
      <c r="F17" s="65">
        <v>226</v>
      </c>
      <c r="G17" s="65">
        <v>114</v>
      </c>
      <c r="H17" s="65">
        <v>81</v>
      </c>
      <c r="I17" s="39">
        <v>0.23529411852359769</v>
      </c>
      <c r="J17" s="39">
        <v>0.2022471874952316</v>
      </c>
      <c r="K17" s="39">
        <v>0.37209302186965942</v>
      </c>
      <c r="L17" s="39">
        <v>0.27876105904579163</v>
      </c>
      <c r="M17" s="39">
        <v>0.36725664138793951</v>
      </c>
      <c r="N17" s="31" t="s">
        <v>330</v>
      </c>
      <c r="O17" s="31" t="s">
        <v>331</v>
      </c>
      <c r="P17" s="39">
        <v>0.57894736528396606</v>
      </c>
      <c r="Q17" s="39">
        <v>0.2222222238779068</v>
      </c>
      <c r="R17" s="39" t="s">
        <v>317</v>
      </c>
      <c r="S17" s="39" t="s">
        <v>317</v>
      </c>
      <c r="T17" s="39">
        <v>6.6371679306030273E-2</v>
      </c>
    </row>
    <row r="18" spans="1:22" x14ac:dyDescent="0.25">
      <c r="A18" s="31" t="s">
        <v>311</v>
      </c>
      <c r="B18" s="31" t="s">
        <v>702</v>
      </c>
      <c r="C18" s="31" t="s">
        <v>703</v>
      </c>
      <c r="D18" s="31" t="s">
        <v>148</v>
      </c>
      <c r="E18" s="31" t="s">
        <v>607</v>
      </c>
      <c r="F18" s="65">
        <v>139</v>
      </c>
      <c r="G18" s="65">
        <v>89</v>
      </c>
      <c r="H18" s="65">
        <v>65</v>
      </c>
      <c r="I18" s="39">
        <v>0.18840579688549039</v>
      </c>
      <c r="J18" s="39">
        <v>0.18691588938236239</v>
      </c>
      <c r="K18" s="39">
        <v>0.19354838132858279</v>
      </c>
      <c r="L18" s="39">
        <v>0.4892086386680603</v>
      </c>
      <c r="M18" s="39">
        <v>3.5971224308013923E-2</v>
      </c>
      <c r="N18" s="31" t="s">
        <v>332</v>
      </c>
      <c r="O18" s="31" t="s">
        <v>333</v>
      </c>
      <c r="P18" s="39">
        <v>0.83146065473556519</v>
      </c>
      <c r="Q18" s="39">
        <v>0.23076923191547391</v>
      </c>
      <c r="R18" s="39">
        <v>0.96385544538497925</v>
      </c>
      <c r="S18" s="39">
        <v>0.57553958892822266</v>
      </c>
      <c r="T18" s="39">
        <v>0.59712231159210205</v>
      </c>
    </row>
    <row r="19" spans="1:22" x14ac:dyDescent="0.25">
      <c r="A19" s="31" t="s">
        <v>311</v>
      </c>
      <c r="B19" s="31" t="s">
        <v>704</v>
      </c>
      <c r="C19" s="31" t="s">
        <v>705</v>
      </c>
      <c r="D19" s="31" t="s">
        <v>149</v>
      </c>
      <c r="E19" s="31" t="s">
        <v>130</v>
      </c>
      <c r="F19" s="65">
        <v>150</v>
      </c>
      <c r="G19" s="65">
        <v>71</v>
      </c>
      <c r="H19" s="65">
        <v>51</v>
      </c>
      <c r="I19" s="39">
        <v>0.13986013829708099</v>
      </c>
      <c r="J19" s="39">
        <v>9.8039217293262482E-2</v>
      </c>
      <c r="K19" s="39">
        <v>0.24390244483947751</v>
      </c>
      <c r="L19" s="39">
        <v>0.30000001192092901</v>
      </c>
      <c r="M19" s="39">
        <v>0.14000000059604639</v>
      </c>
      <c r="N19" s="31" t="s">
        <v>334</v>
      </c>
      <c r="O19" s="31" t="s">
        <v>335</v>
      </c>
      <c r="P19" s="39">
        <v>0.87323945760726929</v>
      </c>
      <c r="Q19" s="39">
        <v>0.23529411852359769</v>
      </c>
      <c r="R19" s="39">
        <v>0.96183204650878906</v>
      </c>
      <c r="S19" s="39">
        <v>0.8399999737739563</v>
      </c>
      <c r="T19" s="39">
        <v>0.87333333492279053</v>
      </c>
    </row>
    <row r="20" spans="1:22" x14ac:dyDescent="0.25">
      <c r="A20" s="31" t="s">
        <v>311</v>
      </c>
      <c r="B20" s="31" t="s">
        <v>706</v>
      </c>
      <c r="C20" s="31" t="s">
        <v>707</v>
      </c>
      <c r="D20" s="31" t="s">
        <v>150</v>
      </c>
      <c r="E20" s="31" t="s">
        <v>275</v>
      </c>
      <c r="F20" s="65">
        <v>354</v>
      </c>
      <c r="G20" s="65">
        <v>155</v>
      </c>
      <c r="H20" s="65">
        <v>99</v>
      </c>
      <c r="I20" s="39">
        <v>0.19701492786407471</v>
      </c>
      <c r="J20" s="39">
        <v>0.170634925365448</v>
      </c>
      <c r="K20" s="39">
        <v>0.27710843086242681</v>
      </c>
      <c r="L20" s="39">
        <v>0.22033898532390589</v>
      </c>
      <c r="M20" s="39">
        <v>0.49717512726783752</v>
      </c>
      <c r="N20" s="31" t="s">
        <v>336</v>
      </c>
      <c r="O20" s="31" t="s">
        <v>337</v>
      </c>
      <c r="P20" s="39">
        <v>0.60645163059234619</v>
      </c>
      <c r="Q20" s="39">
        <v>0.13131313025951391</v>
      </c>
      <c r="R20" s="39">
        <v>0.98305082321166992</v>
      </c>
      <c r="S20" s="39">
        <v>0.49152541160583502</v>
      </c>
      <c r="T20" s="39">
        <v>0.5</v>
      </c>
      <c r="V20" s="31"/>
    </row>
    <row r="21" spans="1:22" x14ac:dyDescent="0.25">
      <c r="A21" s="31" t="s">
        <v>311</v>
      </c>
      <c r="B21" s="31" t="s">
        <v>708</v>
      </c>
      <c r="C21" s="31" t="s">
        <v>709</v>
      </c>
      <c r="D21" s="31" t="s">
        <v>151</v>
      </c>
      <c r="E21" s="31" t="s">
        <v>115</v>
      </c>
      <c r="F21" s="65">
        <v>156</v>
      </c>
      <c r="G21" s="65">
        <v>85</v>
      </c>
      <c r="H21" s="65">
        <v>65</v>
      </c>
      <c r="I21" s="39">
        <v>0.24675324559211731</v>
      </c>
      <c r="J21" s="39">
        <v>0.2040816396474838</v>
      </c>
      <c r="K21" s="39">
        <v>0.3214285671710968</v>
      </c>
      <c r="L21" s="39">
        <v>0.30128204822540278</v>
      </c>
      <c r="M21" s="39">
        <v>0.35256409645080572</v>
      </c>
      <c r="N21" s="31" t="s">
        <v>338</v>
      </c>
      <c r="O21" s="31" t="s">
        <v>339</v>
      </c>
      <c r="P21" s="39">
        <v>0.71764707565307617</v>
      </c>
      <c r="Q21" s="39">
        <v>0.44615384936332703</v>
      </c>
      <c r="R21" s="39">
        <v>0.98969072103500366</v>
      </c>
      <c r="S21" s="39">
        <v>0.61538463830947876</v>
      </c>
      <c r="T21" s="39">
        <v>0.62179487943649292</v>
      </c>
    </row>
    <row r="22" spans="1:22" x14ac:dyDescent="0.25">
      <c r="A22" s="31" t="s">
        <v>311</v>
      </c>
      <c r="B22" s="31" t="s">
        <v>708</v>
      </c>
      <c r="C22" s="31" t="s">
        <v>709</v>
      </c>
      <c r="D22" s="31" t="s">
        <v>152</v>
      </c>
      <c r="E22" s="31" t="s">
        <v>116</v>
      </c>
      <c r="F22" s="65">
        <v>66</v>
      </c>
      <c r="G22" s="65">
        <v>28</v>
      </c>
      <c r="H22" s="65">
        <v>22</v>
      </c>
      <c r="I22" s="39">
        <v>0.36363637447357178</v>
      </c>
      <c r="J22" s="39">
        <v>0.375</v>
      </c>
      <c r="K22" s="39">
        <v>0.35294118523597717</v>
      </c>
      <c r="L22" s="39">
        <v>0.46969696879386902</v>
      </c>
      <c r="M22" s="39">
        <v>0.28787878155708307</v>
      </c>
      <c r="N22" s="31" t="s">
        <v>340</v>
      </c>
      <c r="O22" s="31" t="s">
        <v>341</v>
      </c>
      <c r="P22" s="39">
        <v>0.6428571343421936</v>
      </c>
      <c r="Q22" s="39">
        <v>0.22727273404598239</v>
      </c>
      <c r="R22" s="39" t="s">
        <v>317</v>
      </c>
      <c r="S22" s="39" t="s">
        <v>317</v>
      </c>
      <c r="T22" s="39">
        <v>0.43939393758773798</v>
      </c>
    </row>
    <row r="23" spans="1:22" x14ac:dyDescent="0.25">
      <c r="A23" s="31" t="s">
        <v>311</v>
      </c>
      <c r="B23" s="31" t="s">
        <v>696</v>
      </c>
      <c r="C23" s="31" t="s">
        <v>697</v>
      </c>
      <c r="D23" s="31" t="s">
        <v>153</v>
      </c>
      <c r="E23" s="31" t="s">
        <v>608</v>
      </c>
      <c r="F23" s="65">
        <v>55</v>
      </c>
      <c r="G23" s="65">
        <v>27</v>
      </c>
      <c r="H23" s="65">
        <v>19</v>
      </c>
      <c r="I23" s="39">
        <v>0.33962264657020569</v>
      </c>
      <c r="J23" s="39">
        <v>0.38235294818878168</v>
      </c>
      <c r="K23" s="39">
        <v>0.26315790414810181</v>
      </c>
      <c r="L23" s="39">
        <v>0.36363637447357178</v>
      </c>
      <c r="M23" s="39">
        <v>1.8181817606091499E-2</v>
      </c>
      <c r="N23" s="31" t="s">
        <v>342</v>
      </c>
      <c r="O23" s="31" t="s">
        <v>343</v>
      </c>
      <c r="P23" s="39">
        <v>0.40740740299224848</v>
      </c>
      <c r="Q23" s="39">
        <v>0.1578947305679321</v>
      </c>
      <c r="R23" s="39">
        <v>0.97727274894714355</v>
      </c>
      <c r="S23" s="39">
        <v>0.7818182110786438</v>
      </c>
      <c r="T23" s="39">
        <v>0.80000001192092896</v>
      </c>
    </row>
    <row r="24" spans="1:22" x14ac:dyDescent="0.25">
      <c r="A24" s="31" t="s">
        <v>311</v>
      </c>
      <c r="B24" s="31" t="s">
        <v>696</v>
      </c>
      <c r="C24" s="31" t="s">
        <v>697</v>
      </c>
      <c r="D24" s="31" t="s">
        <v>154</v>
      </c>
      <c r="E24" s="31" t="s">
        <v>76</v>
      </c>
      <c r="F24" s="65">
        <v>83</v>
      </c>
      <c r="G24" s="65">
        <v>37</v>
      </c>
      <c r="H24" s="65">
        <v>21</v>
      </c>
      <c r="I24" s="39">
        <v>0.17073170840740201</v>
      </c>
      <c r="J24" s="39">
        <v>0.16949152946472171</v>
      </c>
      <c r="K24" s="39">
        <v>0.17391304671764371</v>
      </c>
      <c r="L24" s="39">
        <v>0.30120483040809631</v>
      </c>
      <c r="M24" s="39">
        <v>0.15662650763988489</v>
      </c>
      <c r="N24" s="31" t="s">
        <v>344</v>
      </c>
      <c r="O24" s="31" t="s">
        <v>345</v>
      </c>
      <c r="P24" s="39">
        <v>0.72972971200942993</v>
      </c>
      <c r="Q24" s="39">
        <v>0.28571429848670959</v>
      </c>
      <c r="R24" s="39">
        <v>0.96774190664291382</v>
      </c>
      <c r="S24" s="39">
        <v>0.72289156913757324</v>
      </c>
      <c r="T24" s="39">
        <v>0.74698793888092041</v>
      </c>
    </row>
    <row r="25" spans="1:22" x14ac:dyDescent="0.25">
      <c r="A25" s="31" t="s">
        <v>311</v>
      </c>
      <c r="B25" s="31" t="s">
        <v>692</v>
      </c>
      <c r="C25" s="31" t="s">
        <v>693</v>
      </c>
      <c r="D25" s="31" t="s">
        <v>155</v>
      </c>
      <c r="E25" s="31" t="s">
        <v>57</v>
      </c>
      <c r="F25" s="65">
        <v>83</v>
      </c>
      <c r="G25" s="65">
        <v>43</v>
      </c>
      <c r="H25" s="65">
        <v>23</v>
      </c>
      <c r="I25" s="39">
        <v>0.20731706917285919</v>
      </c>
      <c r="J25" s="39">
        <v>0.15942029654979711</v>
      </c>
      <c r="K25" s="39">
        <v>0.46153846383094788</v>
      </c>
      <c r="L25" s="39">
        <v>0.45783132314682012</v>
      </c>
      <c r="M25" s="39">
        <v>7.2289153933525085E-2</v>
      </c>
      <c r="N25" s="31" t="s">
        <v>346</v>
      </c>
      <c r="O25" s="31" t="s">
        <v>347</v>
      </c>
      <c r="P25" s="39">
        <v>0.76744186878204346</v>
      </c>
      <c r="Q25" s="39">
        <v>0.34782609343528748</v>
      </c>
      <c r="R25" s="39">
        <v>0.9861111044883728</v>
      </c>
      <c r="S25" s="39">
        <v>0.85542166233062744</v>
      </c>
      <c r="T25" s="39">
        <v>0.8674699068069458</v>
      </c>
    </row>
    <row r="26" spans="1:22" x14ac:dyDescent="0.25">
      <c r="A26" s="31" t="s">
        <v>311</v>
      </c>
      <c r="B26" s="31" t="s">
        <v>710</v>
      </c>
      <c r="C26" s="31" t="s">
        <v>711</v>
      </c>
      <c r="D26" s="31" t="s">
        <v>156</v>
      </c>
      <c r="E26" s="31" t="s">
        <v>13</v>
      </c>
      <c r="F26" s="65">
        <v>90</v>
      </c>
      <c r="G26" s="65">
        <v>15</v>
      </c>
      <c r="H26" s="65">
        <v>14</v>
      </c>
      <c r="I26" s="39">
        <v>0.2222222238779068</v>
      </c>
      <c r="J26" s="39">
        <v>0.1875</v>
      </c>
      <c r="K26" s="39">
        <v>0.30769231915473938</v>
      </c>
      <c r="L26" s="39">
        <v>0.31111112236976618</v>
      </c>
      <c r="M26" s="39">
        <v>0.32222223281860352</v>
      </c>
      <c r="N26" s="31" t="s">
        <v>348</v>
      </c>
      <c r="O26" s="31" t="s">
        <v>349</v>
      </c>
      <c r="P26" s="39">
        <v>0.73333334922790527</v>
      </c>
      <c r="Q26" s="39">
        <v>0.1428571492433548</v>
      </c>
      <c r="R26" s="39">
        <v>1</v>
      </c>
      <c r="S26" s="39">
        <v>0.72222220897674561</v>
      </c>
      <c r="T26" s="39">
        <v>0.72222220897674561</v>
      </c>
    </row>
    <row r="27" spans="1:22" x14ac:dyDescent="0.25">
      <c r="A27" s="31" t="s">
        <v>311</v>
      </c>
      <c r="B27" s="31" t="s">
        <v>712</v>
      </c>
      <c r="C27" s="31" t="s">
        <v>713</v>
      </c>
      <c r="D27" s="31" t="s">
        <v>157</v>
      </c>
      <c r="E27" s="31" t="s">
        <v>3</v>
      </c>
      <c r="F27" s="65">
        <v>169</v>
      </c>
      <c r="G27" s="65">
        <v>82</v>
      </c>
      <c r="H27" s="65">
        <v>58</v>
      </c>
      <c r="I27" s="39">
        <v>0.32515338063240051</v>
      </c>
      <c r="J27" s="39">
        <v>0.31304347515106201</v>
      </c>
      <c r="K27" s="39">
        <v>0.3541666567325592</v>
      </c>
      <c r="L27" s="39">
        <v>0.46745562553405762</v>
      </c>
      <c r="M27" s="39">
        <v>0</v>
      </c>
      <c r="N27" s="31" t="s">
        <v>350</v>
      </c>
      <c r="O27" s="31" t="s">
        <v>351</v>
      </c>
      <c r="P27" s="39">
        <v>0.91463416814804077</v>
      </c>
      <c r="Q27" s="39">
        <v>0.32758620381355291</v>
      </c>
      <c r="R27" s="39">
        <v>0.93333333730697632</v>
      </c>
      <c r="S27" s="39">
        <v>0.82840234041213989</v>
      </c>
      <c r="T27" s="39">
        <v>0.8875739574432373</v>
      </c>
    </row>
    <row r="28" spans="1:22" x14ac:dyDescent="0.25">
      <c r="A28" s="31" t="s">
        <v>311</v>
      </c>
      <c r="B28" s="31" t="s">
        <v>712</v>
      </c>
      <c r="C28" s="31" t="s">
        <v>713</v>
      </c>
      <c r="D28" s="31" t="s">
        <v>158</v>
      </c>
      <c r="E28" s="31" t="s">
        <v>609</v>
      </c>
      <c r="F28" s="65">
        <v>254</v>
      </c>
      <c r="G28" s="65">
        <v>141</v>
      </c>
      <c r="H28" s="65">
        <v>90</v>
      </c>
      <c r="I28" s="39">
        <v>0.24901185929775241</v>
      </c>
      <c r="J28" s="39">
        <v>0.21518987417221069</v>
      </c>
      <c r="K28" s="39">
        <v>0.30526316165924072</v>
      </c>
      <c r="L28" s="39">
        <v>0.51574802398681641</v>
      </c>
      <c r="M28" s="39">
        <v>7.8740157186985016E-3</v>
      </c>
      <c r="N28" s="31" t="s">
        <v>352</v>
      </c>
      <c r="O28" s="31" t="s">
        <v>353</v>
      </c>
      <c r="P28" s="39">
        <v>0.70921987295150757</v>
      </c>
      <c r="Q28" s="39">
        <v>0.30000001192092901</v>
      </c>
      <c r="R28" s="39">
        <v>0.93103450536727905</v>
      </c>
      <c r="S28" s="39">
        <v>0.74409449100494385</v>
      </c>
      <c r="T28" s="39">
        <v>0.79921257495880127</v>
      </c>
    </row>
    <row r="29" spans="1:22" x14ac:dyDescent="0.25">
      <c r="A29" s="31" t="s">
        <v>311</v>
      </c>
      <c r="B29" s="31" t="s">
        <v>712</v>
      </c>
      <c r="C29" s="31" t="s">
        <v>713</v>
      </c>
      <c r="D29" s="31" t="s">
        <v>159</v>
      </c>
      <c r="E29" s="31" t="s">
        <v>5</v>
      </c>
      <c r="F29" s="65">
        <v>137</v>
      </c>
      <c r="G29" s="65">
        <v>90</v>
      </c>
      <c r="H29" s="65">
        <v>65</v>
      </c>
      <c r="I29" s="39">
        <v>0.19708029925823209</v>
      </c>
      <c r="J29" s="39">
        <v>0.18518517911434171</v>
      </c>
      <c r="K29" s="39">
        <v>0.24137930572032931</v>
      </c>
      <c r="L29" s="39">
        <v>0.29197078943252558</v>
      </c>
      <c r="M29" s="39">
        <v>8.0291971564292908E-2</v>
      </c>
      <c r="N29" s="31" t="s">
        <v>354</v>
      </c>
      <c r="O29" s="31" t="s">
        <v>355</v>
      </c>
      <c r="P29" s="39">
        <v>0.65555554628372192</v>
      </c>
      <c r="Q29" s="39">
        <v>0.52307695150375366</v>
      </c>
      <c r="R29" s="39">
        <v>1</v>
      </c>
      <c r="S29" s="39">
        <v>0.86861312389373779</v>
      </c>
      <c r="T29" s="39">
        <v>0.86861312389373779</v>
      </c>
    </row>
    <row r="30" spans="1:22" x14ac:dyDescent="0.25">
      <c r="A30" s="31" t="s">
        <v>311</v>
      </c>
      <c r="B30" s="31" t="s">
        <v>706</v>
      </c>
      <c r="C30" s="31" t="s">
        <v>707</v>
      </c>
      <c r="D30" s="31" t="s">
        <v>160</v>
      </c>
      <c r="E30" s="31" t="s">
        <v>276</v>
      </c>
      <c r="F30" s="65">
        <v>190</v>
      </c>
      <c r="G30" s="65">
        <v>105</v>
      </c>
      <c r="H30" s="65">
        <v>70</v>
      </c>
      <c r="I30" s="39">
        <v>0.28342247009277338</v>
      </c>
      <c r="J30" s="39">
        <v>0.22388060390949249</v>
      </c>
      <c r="K30" s="39">
        <v>0.43396225571632391</v>
      </c>
      <c r="L30" s="39">
        <v>0.35789474844932562</v>
      </c>
      <c r="M30" s="39">
        <v>0.15263158082962039</v>
      </c>
      <c r="N30" s="31" t="s">
        <v>356</v>
      </c>
      <c r="O30" s="31" t="s">
        <v>357</v>
      </c>
      <c r="P30" s="39">
        <v>0.70476192235946655</v>
      </c>
      <c r="Q30" s="39">
        <v>0.15714286267757421</v>
      </c>
      <c r="R30" s="39">
        <v>0.87162160873413086</v>
      </c>
      <c r="S30" s="39">
        <v>0.67894738912582397</v>
      </c>
      <c r="T30" s="39">
        <v>0.77894735336303711</v>
      </c>
    </row>
    <row r="31" spans="1:22" x14ac:dyDescent="0.25">
      <c r="A31" s="31" t="s">
        <v>311</v>
      </c>
      <c r="B31" s="31" t="s">
        <v>714</v>
      </c>
      <c r="C31" s="31" t="s">
        <v>715</v>
      </c>
      <c r="D31" s="31" t="s">
        <v>161</v>
      </c>
      <c r="E31" s="31" t="s">
        <v>610</v>
      </c>
      <c r="F31" s="65">
        <v>238</v>
      </c>
      <c r="G31" s="65">
        <v>117</v>
      </c>
      <c r="H31" s="65">
        <v>81</v>
      </c>
      <c r="I31" s="39">
        <v>0.26315790414810181</v>
      </c>
      <c r="J31" s="39">
        <v>0.22826087474823001</v>
      </c>
      <c r="K31" s="39">
        <v>0.40909090638160711</v>
      </c>
      <c r="L31" s="39">
        <v>0.32352942228317261</v>
      </c>
      <c r="M31" s="39">
        <v>0.2142857164144516</v>
      </c>
      <c r="N31" s="31" t="s">
        <v>358</v>
      </c>
      <c r="O31" s="31" t="s">
        <v>359</v>
      </c>
      <c r="P31" s="39">
        <v>0.86324787139892578</v>
      </c>
      <c r="Q31" s="39">
        <v>0.14814814925193789</v>
      </c>
      <c r="R31" s="39">
        <v>0.84242421388626099</v>
      </c>
      <c r="S31" s="39">
        <v>0.58403360843658447</v>
      </c>
      <c r="T31" s="39">
        <v>0.69327729940414429</v>
      </c>
    </row>
    <row r="32" spans="1:22" x14ac:dyDescent="0.25">
      <c r="A32" s="31" t="s">
        <v>311</v>
      </c>
      <c r="B32" s="31" t="s">
        <v>704</v>
      </c>
      <c r="C32" s="31" t="s">
        <v>705</v>
      </c>
      <c r="D32" s="31" t="s">
        <v>162</v>
      </c>
      <c r="E32" s="31" t="s">
        <v>112</v>
      </c>
      <c r="F32" s="65">
        <v>94</v>
      </c>
      <c r="G32" s="65">
        <v>51</v>
      </c>
      <c r="H32" s="65">
        <v>37</v>
      </c>
      <c r="I32" s="39">
        <v>0.2222222238779068</v>
      </c>
      <c r="J32" s="39">
        <v>0.171875</v>
      </c>
      <c r="K32" s="39">
        <v>0.3461538553237915</v>
      </c>
      <c r="L32" s="39">
        <v>0.29787233471870422</v>
      </c>
      <c r="M32" s="39">
        <v>0.1702127605676651</v>
      </c>
      <c r="N32" s="31" t="s">
        <v>360</v>
      </c>
      <c r="O32" s="31" t="s">
        <v>361</v>
      </c>
      <c r="P32" s="39">
        <v>0.82352942228317261</v>
      </c>
      <c r="Q32" s="39">
        <v>0.27027025818824768</v>
      </c>
      <c r="R32" s="39">
        <v>0.70886075496673584</v>
      </c>
      <c r="S32" s="39">
        <v>0.59574466943740845</v>
      </c>
      <c r="T32" s="39">
        <v>0.84042555093765259</v>
      </c>
    </row>
    <row r="33" spans="1:22" x14ac:dyDescent="0.25">
      <c r="A33" s="31" t="s">
        <v>311</v>
      </c>
      <c r="B33" s="31" t="s">
        <v>704</v>
      </c>
      <c r="C33" s="31" t="s">
        <v>705</v>
      </c>
      <c r="D33" s="31" t="s">
        <v>163</v>
      </c>
      <c r="E33" s="31" t="s">
        <v>131</v>
      </c>
      <c r="F33" s="65">
        <v>72</v>
      </c>
      <c r="G33" s="65">
        <v>49</v>
      </c>
      <c r="H33" s="65">
        <v>30</v>
      </c>
      <c r="I33" s="39">
        <v>0.1944444477558136</v>
      </c>
      <c r="J33" s="39">
        <v>0.14035087823867801</v>
      </c>
      <c r="K33" s="39">
        <v>0.40000000596046448</v>
      </c>
      <c r="L33" s="39">
        <v>0.4305555522441864</v>
      </c>
      <c r="M33" s="39">
        <v>8.3333335816860199E-2</v>
      </c>
      <c r="N33" s="31" t="s">
        <v>362</v>
      </c>
      <c r="O33" s="31" t="s">
        <v>363</v>
      </c>
      <c r="P33" s="39">
        <v>0.8163265585899353</v>
      </c>
      <c r="Q33" s="39">
        <v>0.43333333730697632</v>
      </c>
      <c r="R33" s="39">
        <v>0.97058820724487305</v>
      </c>
      <c r="S33" s="39">
        <v>0.91666668653488159</v>
      </c>
      <c r="T33" s="39">
        <v>0.94444441795349121</v>
      </c>
      <c r="V33" s="31"/>
    </row>
    <row r="34" spans="1:22" x14ac:dyDescent="0.25">
      <c r="A34" s="31" t="s">
        <v>311</v>
      </c>
      <c r="B34" s="31" t="s">
        <v>706</v>
      </c>
      <c r="C34" s="31" t="s">
        <v>707</v>
      </c>
      <c r="D34" s="31" t="s">
        <v>164</v>
      </c>
      <c r="E34" s="31" t="s">
        <v>611</v>
      </c>
      <c r="F34" s="65">
        <v>122</v>
      </c>
      <c r="G34" s="65">
        <v>75</v>
      </c>
      <c r="H34" s="65">
        <v>42</v>
      </c>
      <c r="I34" s="39">
        <v>0.24166665971279139</v>
      </c>
      <c r="J34" s="39">
        <v>0.24509803950786591</v>
      </c>
      <c r="K34" s="39">
        <v>0.2222222238779068</v>
      </c>
      <c r="L34" s="39">
        <v>0.42622950673103333</v>
      </c>
      <c r="M34" s="39">
        <v>4.098360612988472E-2</v>
      </c>
      <c r="N34" s="31" t="s">
        <v>364</v>
      </c>
      <c r="O34" s="31" t="s">
        <v>365</v>
      </c>
      <c r="P34" s="39">
        <v>0.56000000238418579</v>
      </c>
      <c r="Q34" s="39">
        <v>0.1666666716337204</v>
      </c>
      <c r="R34" s="39">
        <v>0.96202534437179565</v>
      </c>
      <c r="S34" s="39">
        <v>0.62295079231262207</v>
      </c>
      <c r="T34" s="39">
        <v>0.64754098653793335</v>
      </c>
    </row>
    <row r="35" spans="1:22" x14ac:dyDescent="0.25">
      <c r="A35" s="31" t="s">
        <v>311</v>
      </c>
      <c r="B35" s="31" t="s">
        <v>700</v>
      </c>
      <c r="C35" s="31" t="s">
        <v>701</v>
      </c>
      <c r="D35" s="31" t="s">
        <v>165</v>
      </c>
      <c r="E35" s="31" t="s">
        <v>612</v>
      </c>
      <c r="F35" s="65">
        <v>160</v>
      </c>
      <c r="G35" s="65">
        <v>108</v>
      </c>
      <c r="H35" s="65">
        <v>76</v>
      </c>
      <c r="I35" s="39">
        <v>0.19745223224163061</v>
      </c>
      <c r="J35" s="39">
        <v>0.19379845261573789</v>
      </c>
      <c r="K35" s="39">
        <v>0.2142857164144516</v>
      </c>
      <c r="L35" s="39">
        <v>0.40625</v>
      </c>
      <c r="M35" s="39">
        <v>0.13750000298023221</v>
      </c>
      <c r="N35" s="31" t="s">
        <v>366</v>
      </c>
      <c r="O35" s="31" t="s">
        <v>367</v>
      </c>
      <c r="P35" s="39">
        <v>0.74074071645736694</v>
      </c>
      <c r="Q35" s="39">
        <v>0.19736842811107641</v>
      </c>
      <c r="R35" s="39">
        <v>0.7786259651184082</v>
      </c>
      <c r="S35" s="39">
        <v>0.63749998807907104</v>
      </c>
      <c r="T35" s="39">
        <v>0.81875002384185791</v>
      </c>
    </row>
    <row r="36" spans="1:22" x14ac:dyDescent="0.25">
      <c r="A36" s="31" t="s">
        <v>311</v>
      </c>
      <c r="B36" s="31" t="s">
        <v>706</v>
      </c>
      <c r="C36" s="31" t="s">
        <v>707</v>
      </c>
      <c r="D36" s="31" t="s">
        <v>166</v>
      </c>
      <c r="E36" s="31" t="s">
        <v>93</v>
      </c>
      <c r="F36" s="65">
        <v>122</v>
      </c>
      <c r="G36" s="65">
        <v>51</v>
      </c>
      <c r="H36" s="65">
        <v>33</v>
      </c>
      <c r="I36" s="39">
        <v>0.26666668057441711</v>
      </c>
      <c r="J36" s="39">
        <v>0.25773194432258612</v>
      </c>
      <c r="K36" s="39">
        <v>0.30434781312942499</v>
      </c>
      <c r="L36" s="39">
        <v>0.49180328845977778</v>
      </c>
      <c r="M36" s="39">
        <v>5.7377047836780548E-2</v>
      </c>
      <c r="N36" s="31" t="s">
        <v>368</v>
      </c>
      <c r="O36" s="31" t="s">
        <v>369</v>
      </c>
      <c r="P36" s="39">
        <v>0.66666668653488159</v>
      </c>
      <c r="Q36" s="39">
        <v>0</v>
      </c>
      <c r="R36" s="39">
        <v>0.98989897966384888</v>
      </c>
      <c r="S36" s="39">
        <v>0.80327868461608887</v>
      </c>
      <c r="T36" s="39">
        <v>0.81147539615631104</v>
      </c>
    </row>
    <row r="37" spans="1:22" x14ac:dyDescent="0.25">
      <c r="A37" s="31" t="s">
        <v>311</v>
      </c>
      <c r="B37" s="31" t="s">
        <v>706</v>
      </c>
      <c r="C37" s="31" t="s">
        <v>707</v>
      </c>
      <c r="D37" s="31" t="s">
        <v>167</v>
      </c>
      <c r="E37" s="31" t="s">
        <v>84</v>
      </c>
      <c r="F37" s="65">
        <v>316</v>
      </c>
      <c r="G37" s="65">
        <v>177</v>
      </c>
      <c r="H37" s="65">
        <v>122</v>
      </c>
      <c r="I37" s="39">
        <v>0.24281150102615359</v>
      </c>
      <c r="J37" s="39">
        <v>0.20610687136650091</v>
      </c>
      <c r="K37" s="39">
        <v>0.43137255311012268</v>
      </c>
      <c r="L37" s="39">
        <v>0.37974682450294489</v>
      </c>
      <c r="M37" s="39">
        <v>0.23417721688747409</v>
      </c>
      <c r="N37" s="31" t="s">
        <v>370</v>
      </c>
      <c r="O37" s="31" t="s">
        <v>371</v>
      </c>
      <c r="P37" s="39">
        <v>0.75141245126724243</v>
      </c>
      <c r="Q37" s="39">
        <v>0.27049180865287781</v>
      </c>
      <c r="R37" s="39">
        <v>0.90404039621353149</v>
      </c>
      <c r="S37" s="39">
        <v>0.56645572185516357</v>
      </c>
      <c r="T37" s="39">
        <v>0.62658226490020752</v>
      </c>
    </row>
    <row r="38" spans="1:22" x14ac:dyDescent="0.25">
      <c r="A38" s="31" t="s">
        <v>311</v>
      </c>
      <c r="B38" s="31" t="s">
        <v>698</v>
      </c>
      <c r="C38" s="31" t="s">
        <v>699</v>
      </c>
      <c r="D38" s="31" t="s">
        <v>168</v>
      </c>
      <c r="E38" s="31" t="s">
        <v>33</v>
      </c>
      <c r="F38" s="65">
        <v>235</v>
      </c>
      <c r="G38" s="65">
        <v>115</v>
      </c>
      <c r="H38" s="65">
        <v>77</v>
      </c>
      <c r="I38" s="39">
        <v>0.15887850522995001</v>
      </c>
      <c r="J38" s="39">
        <v>0.16568046808242801</v>
      </c>
      <c r="K38" s="39">
        <v>0.13333334028720861</v>
      </c>
      <c r="L38" s="39">
        <v>0.42553192377090449</v>
      </c>
      <c r="M38" s="39">
        <v>0.14042553305625921</v>
      </c>
      <c r="N38" s="31" t="s">
        <v>372</v>
      </c>
      <c r="O38" s="31" t="s">
        <v>373</v>
      </c>
      <c r="P38" s="39">
        <v>0.75652176141738892</v>
      </c>
      <c r="Q38" s="39">
        <v>0.19480518996715551</v>
      </c>
      <c r="R38" s="39">
        <v>0.97419357299804688</v>
      </c>
      <c r="S38" s="39">
        <v>0.64255321025848389</v>
      </c>
      <c r="T38" s="39">
        <v>0.65957444906234741</v>
      </c>
    </row>
    <row r="39" spans="1:22" x14ac:dyDescent="0.25">
      <c r="A39" s="31" t="s">
        <v>311</v>
      </c>
      <c r="B39" s="31" t="s">
        <v>702</v>
      </c>
      <c r="C39" s="31" t="s">
        <v>703</v>
      </c>
      <c r="D39" s="31" t="s">
        <v>169</v>
      </c>
      <c r="E39" s="31" t="s">
        <v>44</v>
      </c>
      <c r="F39" s="65">
        <v>224</v>
      </c>
      <c r="G39" s="65">
        <v>156</v>
      </c>
      <c r="H39" s="65">
        <v>102</v>
      </c>
      <c r="I39" s="39">
        <v>0.24215246737003329</v>
      </c>
      <c r="J39" s="39">
        <v>0.21656051278114319</v>
      </c>
      <c r="K39" s="39">
        <v>0.30303031206130981</v>
      </c>
      <c r="L39" s="39">
        <v>0.4375</v>
      </c>
      <c r="M39" s="39">
        <v>0.1473214328289032</v>
      </c>
      <c r="N39" s="31" t="s">
        <v>374</v>
      </c>
      <c r="O39" s="31" t="s">
        <v>375</v>
      </c>
      <c r="P39" s="39">
        <v>0.88461536169052124</v>
      </c>
      <c r="Q39" s="39">
        <v>0.39215686917304993</v>
      </c>
      <c r="R39" s="39">
        <v>1</v>
      </c>
      <c r="S39" s="39">
        <v>0.75</v>
      </c>
      <c r="T39" s="39">
        <v>0.75</v>
      </c>
    </row>
    <row r="40" spans="1:22" x14ac:dyDescent="0.25">
      <c r="A40" s="31" t="s">
        <v>311</v>
      </c>
      <c r="B40" s="31" t="s">
        <v>712</v>
      </c>
      <c r="C40" s="31" t="s">
        <v>713</v>
      </c>
      <c r="D40" s="31" t="s">
        <v>170</v>
      </c>
      <c r="E40" s="31" t="s">
        <v>273</v>
      </c>
      <c r="F40" s="65">
        <v>301</v>
      </c>
      <c r="G40" s="65">
        <v>137</v>
      </c>
      <c r="H40" s="65">
        <v>103</v>
      </c>
      <c r="I40" s="39">
        <v>0.17845118045806879</v>
      </c>
      <c r="J40" s="39">
        <v>0.15555556118488309</v>
      </c>
      <c r="K40" s="39">
        <v>0.21367521584033969</v>
      </c>
      <c r="L40" s="39">
        <v>0.43189367651939392</v>
      </c>
      <c r="M40" s="39">
        <v>2.657807245850563E-2</v>
      </c>
      <c r="N40" s="31" t="s">
        <v>376</v>
      </c>
      <c r="O40" s="31" t="s">
        <v>377</v>
      </c>
      <c r="P40" s="39">
        <v>0.64233577251434326</v>
      </c>
      <c r="Q40" s="39">
        <v>0.22330096364021301</v>
      </c>
      <c r="R40" s="39">
        <v>0.67878788709640503</v>
      </c>
      <c r="S40" s="39">
        <v>0.37209302186965942</v>
      </c>
      <c r="T40" s="39">
        <v>0.54817277193069458</v>
      </c>
    </row>
    <row r="41" spans="1:22" x14ac:dyDescent="0.25">
      <c r="A41" s="31" t="s">
        <v>311</v>
      </c>
      <c r="B41" s="31" t="s">
        <v>694</v>
      </c>
      <c r="C41" s="31" t="s">
        <v>695</v>
      </c>
      <c r="D41" s="31" t="s">
        <v>172</v>
      </c>
      <c r="E41" s="31" t="s">
        <v>120</v>
      </c>
      <c r="F41" s="65">
        <v>160</v>
      </c>
      <c r="G41" s="65">
        <v>81</v>
      </c>
      <c r="H41" s="65">
        <v>50</v>
      </c>
      <c r="I41" s="39">
        <v>0.21518987417221069</v>
      </c>
      <c r="J41" s="39">
        <v>0.2053571492433548</v>
      </c>
      <c r="K41" s="39">
        <v>0.23913043737411499</v>
      </c>
      <c r="L41" s="39">
        <v>0.41874998807907099</v>
      </c>
      <c r="M41" s="39">
        <v>0.1124999970197678</v>
      </c>
      <c r="N41" s="31" t="s">
        <v>378</v>
      </c>
      <c r="O41" s="31" t="s">
        <v>379</v>
      </c>
      <c r="P41" s="39">
        <v>0.61728394031524658</v>
      </c>
      <c r="Q41" s="39">
        <v>0.2199999988079071</v>
      </c>
      <c r="R41" s="39" t="s">
        <v>317</v>
      </c>
      <c r="S41" s="39" t="s">
        <v>317</v>
      </c>
      <c r="T41" s="39">
        <v>0.21250000596046451</v>
      </c>
    </row>
    <row r="42" spans="1:22" x14ac:dyDescent="0.25">
      <c r="A42" s="31" t="s">
        <v>311</v>
      </c>
      <c r="B42" s="31" t="s">
        <v>716</v>
      </c>
      <c r="C42" s="31" t="s">
        <v>717</v>
      </c>
      <c r="D42" s="31" t="s">
        <v>173</v>
      </c>
      <c r="E42" s="31" t="s">
        <v>107</v>
      </c>
      <c r="F42" s="65">
        <v>111</v>
      </c>
      <c r="G42" s="65">
        <v>60</v>
      </c>
      <c r="H42" s="65">
        <v>34</v>
      </c>
      <c r="I42" s="39">
        <v>0.29729729890823359</v>
      </c>
      <c r="J42" s="39">
        <v>0.22807016968727109</v>
      </c>
      <c r="K42" s="39">
        <v>0.37037035822868353</v>
      </c>
      <c r="L42" s="39">
        <v>0.39639639854431152</v>
      </c>
      <c r="M42" s="39">
        <v>0.16216215491294861</v>
      </c>
      <c r="N42" s="31" t="s">
        <v>380</v>
      </c>
      <c r="O42" s="31" t="s">
        <v>381</v>
      </c>
      <c r="P42" s="39">
        <v>0.76666665077209473</v>
      </c>
      <c r="Q42" s="39">
        <v>0.14705882966518399</v>
      </c>
      <c r="R42" s="39">
        <v>1</v>
      </c>
      <c r="S42" s="39">
        <v>0.85585588216781616</v>
      </c>
      <c r="T42" s="39">
        <v>0.85585588216781616</v>
      </c>
    </row>
    <row r="43" spans="1:22" x14ac:dyDescent="0.25">
      <c r="A43" s="31" t="s">
        <v>311</v>
      </c>
      <c r="B43" s="31" t="s">
        <v>716</v>
      </c>
      <c r="C43" s="31" t="s">
        <v>717</v>
      </c>
      <c r="D43" s="31" t="s">
        <v>174</v>
      </c>
      <c r="E43" s="31" t="s">
        <v>613</v>
      </c>
      <c r="F43" s="65">
        <v>112</v>
      </c>
      <c r="G43" s="65">
        <v>69</v>
      </c>
      <c r="H43" s="65">
        <v>38</v>
      </c>
      <c r="I43" s="39">
        <v>0.21621622145175931</v>
      </c>
      <c r="J43" s="39">
        <v>0.17741934955120089</v>
      </c>
      <c r="K43" s="39">
        <v>0.26530611515045172</v>
      </c>
      <c r="L43" s="39">
        <v>0.3214285671710968</v>
      </c>
      <c r="M43" s="39">
        <v>0.2232142835855484</v>
      </c>
      <c r="N43" s="31" t="s">
        <v>382</v>
      </c>
      <c r="O43" s="31" t="s">
        <v>383</v>
      </c>
      <c r="P43" s="39">
        <v>0.69565218687057495</v>
      </c>
      <c r="Q43" s="39">
        <v>0.1315789520740509</v>
      </c>
      <c r="R43" s="39">
        <v>0.97500002384185791</v>
      </c>
      <c r="S43" s="39">
        <v>0.69642859697341919</v>
      </c>
      <c r="T43" s="39">
        <v>0.71428573131561279</v>
      </c>
    </row>
    <row r="44" spans="1:22" x14ac:dyDescent="0.25">
      <c r="A44" s="31" t="s">
        <v>311</v>
      </c>
      <c r="B44" s="31" t="s">
        <v>716</v>
      </c>
      <c r="C44" s="31" t="s">
        <v>717</v>
      </c>
      <c r="D44" s="31" t="s">
        <v>175</v>
      </c>
      <c r="E44" s="31" t="s">
        <v>99</v>
      </c>
      <c r="F44" s="65">
        <v>139</v>
      </c>
      <c r="G44" s="65">
        <v>93</v>
      </c>
      <c r="H44" s="65">
        <v>57</v>
      </c>
      <c r="I44" s="39">
        <v>0.18705035746097559</v>
      </c>
      <c r="J44" s="39">
        <v>0.22471910715103149</v>
      </c>
      <c r="K44" s="39">
        <v>0.119999997317791</v>
      </c>
      <c r="L44" s="39">
        <v>0.41726619005203253</v>
      </c>
      <c r="M44" s="39">
        <v>2.8776979073882099E-2</v>
      </c>
      <c r="N44" s="31" t="s">
        <v>384</v>
      </c>
      <c r="O44" s="31" t="s">
        <v>385</v>
      </c>
      <c r="P44" s="39">
        <v>0.79569894075393677</v>
      </c>
      <c r="Q44" s="39">
        <v>0.210526317358017</v>
      </c>
      <c r="R44" s="39">
        <v>0.99173551797866821</v>
      </c>
      <c r="S44" s="39">
        <v>0.86330932378768921</v>
      </c>
      <c r="T44" s="39">
        <v>0.87050360441207886</v>
      </c>
    </row>
    <row r="45" spans="1:22" x14ac:dyDescent="0.25">
      <c r="A45" s="31" t="s">
        <v>311</v>
      </c>
      <c r="B45" s="31" t="s">
        <v>706</v>
      </c>
      <c r="C45" s="31" t="s">
        <v>707</v>
      </c>
      <c r="D45" s="31" t="s">
        <v>176</v>
      </c>
      <c r="E45" s="31" t="s">
        <v>85</v>
      </c>
      <c r="F45" s="65">
        <v>181</v>
      </c>
      <c r="G45" s="65">
        <v>99</v>
      </c>
      <c r="H45" s="65">
        <v>52</v>
      </c>
      <c r="I45" s="39">
        <v>0.26111111044883728</v>
      </c>
      <c r="J45" s="39">
        <v>0.22142857313156131</v>
      </c>
      <c r="K45" s="39">
        <v>0.40000000596046448</v>
      </c>
      <c r="L45" s="39">
        <v>0.38674032688140869</v>
      </c>
      <c r="M45" s="39">
        <v>0.14917127788066861</v>
      </c>
      <c r="N45" s="31" t="s">
        <v>386</v>
      </c>
      <c r="O45" s="31" t="s">
        <v>387</v>
      </c>
      <c r="P45" s="39">
        <v>0.42424243688583368</v>
      </c>
      <c r="Q45" s="39">
        <v>0.17307692766189581</v>
      </c>
      <c r="R45" s="39">
        <v>0.47787609696388239</v>
      </c>
      <c r="S45" s="39">
        <v>0.29834255576133728</v>
      </c>
      <c r="T45" s="39">
        <v>0.62430942058563232</v>
      </c>
    </row>
    <row r="46" spans="1:22" x14ac:dyDescent="0.25">
      <c r="A46" s="31" t="s">
        <v>311</v>
      </c>
      <c r="B46" s="31" t="s">
        <v>706</v>
      </c>
      <c r="C46" s="31" t="s">
        <v>707</v>
      </c>
      <c r="D46" s="31" t="s">
        <v>177</v>
      </c>
      <c r="E46" s="31" t="s">
        <v>86</v>
      </c>
      <c r="F46" s="65">
        <v>80</v>
      </c>
      <c r="G46" s="65">
        <v>53</v>
      </c>
      <c r="H46" s="65">
        <v>38</v>
      </c>
      <c r="I46" s="39">
        <v>0.22784809768199921</v>
      </c>
      <c r="J46" s="39">
        <v>0.1875</v>
      </c>
      <c r="K46" s="39">
        <v>0.40000000596046448</v>
      </c>
      <c r="L46" s="39">
        <v>0.4375</v>
      </c>
      <c r="M46" s="39">
        <v>6.25E-2</v>
      </c>
      <c r="N46" s="31" t="s">
        <v>388</v>
      </c>
      <c r="O46" s="31" t="s">
        <v>389</v>
      </c>
      <c r="P46" s="39">
        <v>0.86792451143264771</v>
      </c>
      <c r="Q46" s="39">
        <v>0.3684210479259491</v>
      </c>
      <c r="R46" s="39">
        <v>1</v>
      </c>
      <c r="S46" s="39">
        <v>0.80000001192092896</v>
      </c>
      <c r="T46" s="39">
        <v>0.80000001192092896</v>
      </c>
    </row>
    <row r="47" spans="1:22" x14ac:dyDescent="0.25">
      <c r="A47" s="31" t="s">
        <v>311</v>
      </c>
      <c r="B47" s="31" t="s">
        <v>706</v>
      </c>
      <c r="C47" s="31" t="s">
        <v>707</v>
      </c>
      <c r="D47" s="31" t="s">
        <v>178</v>
      </c>
      <c r="E47" s="31" t="s">
        <v>87</v>
      </c>
      <c r="F47" s="65">
        <v>112</v>
      </c>
      <c r="G47" s="65">
        <v>80</v>
      </c>
      <c r="H47" s="65">
        <v>47</v>
      </c>
      <c r="I47" s="39">
        <v>0.2053571492433548</v>
      </c>
      <c r="J47" s="39">
        <v>0.16483516991138461</v>
      </c>
      <c r="K47" s="39">
        <v>0.380952388048172</v>
      </c>
      <c r="L47" s="39">
        <v>0.4375</v>
      </c>
      <c r="M47" s="39">
        <v>7.1428574621677399E-2</v>
      </c>
      <c r="N47" s="31" t="s">
        <v>390</v>
      </c>
      <c r="O47" s="31" t="s">
        <v>391</v>
      </c>
      <c r="P47" s="39">
        <v>0.86250001192092896</v>
      </c>
      <c r="Q47" s="39">
        <v>0.51063829660415649</v>
      </c>
      <c r="R47" s="39">
        <v>0.90666669607162476</v>
      </c>
      <c r="S47" s="39">
        <v>0.6071428656578064</v>
      </c>
      <c r="T47" s="39">
        <v>0.6696428656578064</v>
      </c>
    </row>
    <row r="48" spans="1:22" x14ac:dyDescent="0.25">
      <c r="A48" s="31" t="s">
        <v>311</v>
      </c>
      <c r="B48" s="31" t="s">
        <v>706</v>
      </c>
      <c r="C48" s="31" t="s">
        <v>707</v>
      </c>
      <c r="D48" s="31" t="s">
        <v>179</v>
      </c>
      <c r="E48" s="31" t="s">
        <v>88</v>
      </c>
      <c r="F48" s="65">
        <v>103</v>
      </c>
      <c r="G48" s="65">
        <v>27</v>
      </c>
      <c r="H48" s="65">
        <v>23</v>
      </c>
      <c r="I48" s="39">
        <v>0.1067961156368256</v>
      </c>
      <c r="J48" s="39">
        <v>0.14492753148078921</v>
      </c>
      <c r="K48" s="39">
        <v>2.9411764815449711E-2</v>
      </c>
      <c r="L48" s="39">
        <v>0.32038834691047668</v>
      </c>
      <c r="M48" s="39">
        <v>0.12621359527111051</v>
      </c>
      <c r="N48" s="31" t="s">
        <v>392</v>
      </c>
      <c r="O48" s="31" t="s">
        <v>393</v>
      </c>
      <c r="P48" s="39">
        <v>0.62962961196899414</v>
      </c>
      <c r="Q48" s="39">
        <v>0.52173912525177002</v>
      </c>
      <c r="R48" s="39">
        <v>0.28571429848670959</v>
      </c>
      <c r="S48" s="39">
        <v>0.2330097109079361</v>
      </c>
      <c r="T48" s="39">
        <v>0.81553399562835693</v>
      </c>
    </row>
    <row r="49" spans="1:22" x14ac:dyDescent="0.25">
      <c r="A49" s="31" t="s">
        <v>311</v>
      </c>
      <c r="B49" s="31" t="s">
        <v>700</v>
      </c>
      <c r="C49" s="31" t="s">
        <v>701</v>
      </c>
      <c r="D49" s="31" t="s">
        <v>180</v>
      </c>
      <c r="E49" s="31" t="s">
        <v>614</v>
      </c>
      <c r="F49" s="65">
        <v>188</v>
      </c>
      <c r="G49" s="65">
        <v>106</v>
      </c>
      <c r="H49" s="65">
        <v>69</v>
      </c>
      <c r="I49" s="39">
        <v>0.20967741310596469</v>
      </c>
      <c r="J49" s="39">
        <v>0.190476194024086</v>
      </c>
      <c r="K49" s="39">
        <v>0.28205129504203802</v>
      </c>
      <c r="L49" s="39">
        <v>0.38297873735427862</v>
      </c>
      <c r="M49" s="39">
        <v>0.17553190886974329</v>
      </c>
      <c r="N49" s="31" t="s">
        <v>394</v>
      </c>
      <c r="O49" s="31" t="s">
        <v>395</v>
      </c>
      <c r="P49" s="39">
        <v>0.67924529314041138</v>
      </c>
      <c r="Q49" s="39">
        <v>0.40579709410667419</v>
      </c>
      <c r="R49" s="39">
        <v>1</v>
      </c>
      <c r="S49" s="39">
        <v>0.65957444906234741</v>
      </c>
      <c r="T49" s="39">
        <v>0.65957444906234741</v>
      </c>
    </row>
    <row r="50" spans="1:22" x14ac:dyDescent="0.25">
      <c r="A50" s="31" t="s">
        <v>311</v>
      </c>
      <c r="B50" s="31" t="s">
        <v>702</v>
      </c>
      <c r="C50" s="31" t="s">
        <v>703</v>
      </c>
      <c r="D50" s="31" t="s">
        <v>181</v>
      </c>
      <c r="E50" s="31" t="s">
        <v>615</v>
      </c>
      <c r="F50" s="65">
        <v>173</v>
      </c>
      <c r="G50" s="65">
        <v>105</v>
      </c>
      <c r="H50" s="65">
        <v>82</v>
      </c>
      <c r="I50" s="39">
        <v>8.8235296308994293E-2</v>
      </c>
      <c r="J50" s="39">
        <v>5.1851850003004067E-2</v>
      </c>
      <c r="K50" s="39">
        <v>0.22857142984867099</v>
      </c>
      <c r="L50" s="39">
        <v>0.23121386766433721</v>
      </c>
      <c r="M50" s="39">
        <v>0.20231214165687561</v>
      </c>
      <c r="N50" s="31" t="s">
        <v>396</v>
      </c>
      <c r="O50" s="31" t="s">
        <v>397</v>
      </c>
      <c r="P50" s="39">
        <v>0.74285715818405151</v>
      </c>
      <c r="Q50" s="39">
        <v>0.39024388790130621</v>
      </c>
      <c r="R50" s="39" t="s">
        <v>317</v>
      </c>
      <c r="S50" s="39" t="s">
        <v>317</v>
      </c>
      <c r="T50" s="39">
        <v>0.26011559367179871</v>
      </c>
    </row>
    <row r="51" spans="1:22" x14ac:dyDescent="0.25">
      <c r="A51" s="31" t="s">
        <v>311</v>
      </c>
      <c r="B51" s="31" t="s">
        <v>692</v>
      </c>
      <c r="C51" s="31" t="s">
        <v>693</v>
      </c>
      <c r="D51" s="31" t="s">
        <v>182</v>
      </c>
      <c r="E51" s="31" t="s">
        <v>60</v>
      </c>
      <c r="F51" s="65">
        <v>197</v>
      </c>
      <c r="G51" s="65">
        <v>103</v>
      </c>
      <c r="H51" s="65">
        <v>79</v>
      </c>
      <c r="I51" s="39">
        <v>0.21243523061275479</v>
      </c>
      <c r="J51" s="39">
        <v>0.1428571492433548</v>
      </c>
      <c r="K51" s="39">
        <v>0.30864197015762329</v>
      </c>
      <c r="L51" s="39">
        <v>0.4517766535282135</v>
      </c>
      <c r="M51" s="39">
        <v>5.0761420279741287E-3</v>
      </c>
      <c r="N51" s="31" t="s">
        <v>398</v>
      </c>
      <c r="O51" s="31" t="s">
        <v>399</v>
      </c>
      <c r="P51" s="39">
        <v>0.86407768726348877</v>
      </c>
      <c r="Q51" s="39">
        <v>0.65822786092758179</v>
      </c>
      <c r="R51" s="39">
        <v>0.93567252159118652</v>
      </c>
      <c r="S51" s="39">
        <v>0.8121827244758606</v>
      </c>
      <c r="T51" s="39">
        <v>0.86802029609680176</v>
      </c>
    </row>
    <row r="52" spans="1:22" x14ac:dyDescent="0.25">
      <c r="A52" s="31" t="s">
        <v>311</v>
      </c>
      <c r="B52" s="31" t="s">
        <v>716</v>
      </c>
      <c r="C52" s="31" t="s">
        <v>717</v>
      </c>
      <c r="D52" s="31" t="s">
        <v>183</v>
      </c>
      <c r="E52" s="31" t="s">
        <v>109</v>
      </c>
      <c r="F52" s="65">
        <v>215</v>
      </c>
      <c r="G52" s="65">
        <v>99</v>
      </c>
      <c r="H52" s="65">
        <v>61</v>
      </c>
      <c r="I52" s="39">
        <v>0.27142858505249018</v>
      </c>
      <c r="J52" s="39">
        <v>0.22499999403953549</v>
      </c>
      <c r="K52" s="39">
        <v>0.3333333432674408</v>
      </c>
      <c r="L52" s="39">
        <v>0.2604651153087616</v>
      </c>
      <c r="M52" s="39">
        <v>0.4558139443397522</v>
      </c>
      <c r="N52" s="31" t="s">
        <v>400</v>
      </c>
      <c r="O52" s="31" t="s">
        <v>401</v>
      </c>
      <c r="P52" s="39">
        <v>0.75757575035095215</v>
      </c>
      <c r="Q52" s="39">
        <v>0.27868852019309998</v>
      </c>
      <c r="R52" s="39" t="s">
        <v>317</v>
      </c>
      <c r="S52" s="39" t="s">
        <v>317</v>
      </c>
      <c r="T52" s="39">
        <v>0.36744186282157898</v>
      </c>
    </row>
    <row r="53" spans="1:22" x14ac:dyDescent="0.25">
      <c r="A53" s="31" t="s">
        <v>311</v>
      </c>
      <c r="B53" s="31" t="s">
        <v>692</v>
      </c>
      <c r="C53" s="31" t="s">
        <v>693</v>
      </c>
      <c r="D53" s="31" t="s">
        <v>184</v>
      </c>
      <c r="E53" s="31" t="s">
        <v>616</v>
      </c>
      <c r="F53" s="65">
        <v>245</v>
      </c>
      <c r="G53" s="65">
        <v>109</v>
      </c>
      <c r="H53" s="65">
        <v>93</v>
      </c>
      <c r="I53" s="39">
        <v>0.1260504275560379</v>
      </c>
      <c r="J53" s="39">
        <v>0.10891088843345639</v>
      </c>
      <c r="K53" s="39">
        <v>0.2222222238779068</v>
      </c>
      <c r="L53" s="39">
        <v>0.19183672964572909</v>
      </c>
      <c r="M53" s="39">
        <v>0.27755102515220642</v>
      </c>
      <c r="N53" s="31" t="s">
        <v>400</v>
      </c>
      <c r="O53" s="31" t="s">
        <v>402</v>
      </c>
      <c r="P53" s="39">
        <v>0.75229358673095703</v>
      </c>
      <c r="Q53" s="39">
        <v>0.46236559748649603</v>
      </c>
      <c r="R53" s="39">
        <v>0.95625001192092896</v>
      </c>
      <c r="S53" s="39">
        <v>0.62448978424072266</v>
      </c>
      <c r="T53" s="39">
        <v>0.65306121110916138</v>
      </c>
    </row>
    <row r="54" spans="1:22" x14ac:dyDescent="0.25">
      <c r="A54" s="31" t="s">
        <v>311</v>
      </c>
      <c r="B54" s="31" t="s">
        <v>718</v>
      </c>
      <c r="C54" s="31" t="s">
        <v>719</v>
      </c>
      <c r="D54" s="31" t="s">
        <v>185</v>
      </c>
      <c r="E54" s="31" t="s">
        <v>39</v>
      </c>
      <c r="F54" s="65">
        <v>146</v>
      </c>
      <c r="G54" s="65">
        <v>87</v>
      </c>
      <c r="H54" s="65">
        <v>64</v>
      </c>
      <c r="I54" s="39">
        <v>0.2430555522441864</v>
      </c>
      <c r="J54" s="39">
        <v>0.2252252250909805</v>
      </c>
      <c r="K54" s="39">
        <v>0.30303031206130981</v>
      </c>
      <c r="L54" s="39">
        <v>8.2191780209541321E-2</v>
      </c>
      <c r="M54" s="39">
        <v>0.58219176530838013</v>
      </c>
      <c r="N54" s="31" t="s">
        <v>403</v>
      </c>
      <c r="O54" s="31" t="s">
        <v>404</v>
      </c>
      <c r="P54" s="39">
        <v>0.68965518474578857</v>
      </c>
      <c r="Q54" s="39">
        <v>0.28125</v>
      </c>
      <c r="R54" s="39">
        <v>0.97600001096725464</v>
      </c>
      <c r="S54" s="39">
        <v>0.83561640977859497</v>
      </c>
      <c r="T54" s="39">
        <v>0.85616439580917358</v>
      </c>
    </row>
    <row r="55" spans="1:22" x14ac:dyDescent="0.25">
      <c r="A55" s="31" t="s">
        <v>311</v>
      </c>
      <c r="B55" s="31" t="s">
        <v>720</v>
      </c>
      <c r="C55" s="31" t="s">
        <v>721</v>
      </c>
      <c r="D55" s="31" t="s">
        <v>186</v>
      </c>
      <c r="E55" s="31" t="s">
        <v>617</v>
      </c>
      <c r="F55" s="65">
        <v>98</v>
      </c>
      <c r="G55" s="65">
        <v>30</v>
      </c>
      <c r="H55" s="65">
        <v>29</v>
      </c>
      <c r="I55" s="39">
        <v>0.1354166716337204</v>
      </c>
      <c r="J55" s="39">
        <v>0.11428571492433549</v>
      </c>
      <c r="K55" s="39">
        <v>0.19230769574642179</v>
      </c>
      <c r="L55" s="39">
        <v>0.27551019191741938</v>
      </c>
      <c r="M55" s="39">
        <v>0.33673468232154852</v>
      </c>
      <c r="N55" s="31" t="s">
        <v>405</v>
      </c>
      <c r="O55" s="31" t="s">
        <v>406</v>
      </c>
      <c r="P55" s="39">
        <v>0.73333334922790527</v>
      </c>
      <c r="Q55" s="39">
        <v>0.37931033968925482</v>
      </c>
      <c r="R55" s="39" t="s">
        <v>317</v>
      </c>
      <c r="S55" s="39" t="s">
        <v>317</v>
      </c>
      <c r="T55" s="39">
        <v>0.36734694242477423</v>
      </c>
      <c r="V55" s="31"/>
    </row>
    <row r="56" spans="1:22" x14ac:dyDescent="0.25">
      <c r="A56" s="31" t="s">
        <v>311</v>
      </c>
      <c r="B56" s="31" t="s">
        <v>720</v>
      </c>
      <c r="C56" s="31" t="s">
        <v>721</v>
      </c>
      <c r="D56" s="31" t="s">
        <v>187</v>
      </c>
      <c r="E56" s="31" t="s">
        <v>26</v>
      </c>
      <c r="F56" s="65">
        <v>171</v>
      </c>
      <c r="G56" s="65">
        <v>97</v>
      </c>
      <c r="H56" s="65">
        <v>64</v>
      </c>
      <c r="I56" s="39">
        <v>0.1871345043182373</v>
      </c>
      <c r="J56" s="39">
        <v>0.14399999380111689</v>
      </c>
      <c r="K56" s="39">
        <v>0.30434781312942499</v>
      </c>
      <c r="L56" s="39">
        <v>0.50292396545410156</v>
      </c>
      <c r="M56" s="39">
        <v>9.3567252159118652E-2</v>
      </c>
      <c r="N56" s="31" t="s">
        <v>407</v>
      </c>
      <c r="O56" s="31" t="s">
        <v>408</v>
      </c>
      <c r="P56" s="39">
        <v>0.72164946794509888</v>
      </c>
      <c r="Q56" s="39">
        <v>0.40625</v>
      </c>
      <c r="R56" s="39">
        <v>0.9922480583190918</v>
      </c>
      <c r="S56" s="39">
        <v>0.74853801727294922</v>
      </c>
      <c r="T56" s="39">
        <v>0.75438594818115234</v>
      </c>
      <c r="V56" s="31"/>
    </row>
    <row r="57" spans="1:22" x14ac:dyDescent="0.25">
      <c r="A57" s="31" t="s">
        <v>311</v>
      </c>
      <c r="B57" s="31" t="s">
        <v>696</v>
      </c>
      <c r="C57" s="31" t="s">
        <v>697</v>
      </c>
      <c r="D57" s="31" t="s">
        <v>188</v>
      </c>
      <c r="E57" s="31" t="s">
        <v>77</v>
      </c>
      <c r="F57" s="65">
        <v>60</v>
      </c>
      <c r="G57" s="65">
        <v>31</v>
      </c>
      <c r="H57" s="65">
        <v>26</v>
      </c>
      <c r="I57" s="39">
        <v>0.18333333730697629</v>
      </c>
      <c r="J57" s="39">
        <v>0.1290322542190552</v>
      </c>
      <c r="K57" s="39">
        <v>0.24137930572032931</v>
      </c>
      <c r="L57" s="39">
        <v>0.34999999403953552</v>
      </c>
      <c r="M57" s="39">
        <v>0.10000000149011611</v>
      </c>
      <c r="N57" s="31" t="s">
        <v>409</v>
      </c>
      <c r="O57" s="31" t="s">
        <v>410</v>
      </c>
      <c r="P57" s="39">
        <v>0.70967739820480347</v>
      </c>
      <c r="Q57" s="39">
        <v>0.42307692766189581</v>
      </c>
      <c r="R57" s="39">
        <v>0.92105263471603394</v>
      </c>
      <c r="S57" s="39">
        <v>0.58333331346511841</v>
      </c>
      <c r="T57" s="39">
        <v>0.63333332538604736</v>
      </c>
      <c r="V57" s="31"/>
    </row>
    <row r="58" spans="1:22" x14ac:dyDescent="0.25">
      <c r="A58" s="31" t="s">
        <v>311</v>
      </c>
      <c r="B58" s="31" t="s">
        <v>696</v>
      </c>
      <c r="C58" s="31" t="s">
        <v>697</v>
      </c>
      <c r="D58" s="31" t="s">
        <v>189</v>
      </c>
      <c r="E58" s="31" t="s">
        <v>618</v>
      </c>
      <c r="F58" s="65">
        <v>111</v>
      </c>
      <c r="G58" s="65">
        <v>41</v>
      </c>
      <c r="H58" s="65">
        <v>30</v>
      </c>
      <c r="I58" s="39">
        <v>0.32432430982589722</v>
      </c>
      <c r="J58" s="39">
        <v>0.36170211434364319</v>
      </c>
      <c r="K58" s="39">
        <v>0.296875</v>
      </c>
      <c r="L58" s="39">
        <v>0.30630630254745478</v>
      </c>
      <c r="M58" s="39">
        <v>0.30630630254745478</v>
      </c>
      <c r="N58" s="31" t="s">
        <v>411</v>
      </c>
      <c r="O58" s="31" t="s">
        <v>412</v>
      </c>
      <c r="P58" s="39">
        <v>0.53658539056777954</v>
      </c>
      <c r="Q58" s="39">
        <v>0.1666666716337204</v>
      </c>
      <c r="R58" s="39" t="s">
        <v>317</v>
      </c>
      <c r="S58" s="39" t="s">
        <v>317</v>
      </c>
      <c r="T58" s="39">
        <v>5.4054055362939828E-2</v>
      </c>
      <c r="V58" s="31"/>
    </row>
    <row r="59" spans="1:22" x14ac:dyDescent="0.25">
      <c r="A59" s="31" t="s">
        <v>311</v>
      </c>
      <c r="B59" s="31" t="s">
        <v>710</v>
      </c>
      <c r="C59" s="31" t="s">
        <v>711</v>
      </c>
      <c r="D59" s="31" t="s">
        <v>190</v>
      </c>
      <c r="E59" s="31" t="s">
        <v>619</v>
      </c>
      <c r="F59" s="65">
        <v>116</v>
      </c>
      <c r="G59" s="65">
        <v>75</v>
      </c>
      <c r="H59" s="65">
        <v>51</v>
      </c>
      <c r="I59" s="39">
        <v>0.1578947305679321</v>
      </c>
      <c r="J59" s="39">
        <v>0.14130434393882749</v>
      </c>
      <c r="K59" s="39">
        <v>0.22727273404598239</v>
      </c>
      <c r="L59" s="39">
        <v>0.35344827175140381</v>
      </c>
      <c r="M59" s="39">
        <v>0.17241379618644709</v>
      </c>
      <c r="N59" s="31" t="s">
        <v>413</v>
      </c>
      <c r="O59" s="31" t="s">
        <v>414</v>
      </c>
      <c r="P59" s="39">
        <v>0.73333334922790527</v>
      </c>
      <c r="Q59" s="39">
        <v>0.1176470592617989</v>
      </c>
      <c r="R59" s="39">
        <v>1</v>
      </c>
      <c r="S59" s="39">
        <v>0.73275864124298096</v>
      </c>
      <c r="T59" s="39">
        <v>0.73275864124298096</v>
      </c>
    </row>
    <row r="60" spans="1:22" x14ac:dyDescent="0.25">
      <c r="A60" s="31" t="s">
        <v>311</v>
      </c>
      <c r="B60" s="31" t="s">
        <v>710</v>
      </c>
      <c r="C60" s="31" t="s">
        <v>711</v>
      </c>
      <c r="D60" s="31" t="s">
        <v>191</v>
      </c>
      <c r="E60" s="31" t="s">
        <v>620</v>
      </c>
      <c r="F60" s="65">
        <v>351</v>
      </c>
      <c r="G60" s="65">
        <v>173</v>
      </c>
      <c r="H60" s="65">
        <v>135</v>
      </c>
      <c r="I60" s="39">
        <v>0.21282799541950231</v>
      </c>
      <c r="J60" s="39">
        <v>0.1877551078796387</v>
      </c>
      <c r="K60" s="39">
        <v>0.27551019191741938</v>
      </c>
      <c r="L60" s="39">
        <v>0.41025641560554499</v>
      </c>
      <c r="M60" s="39">
        <v>9.9715098738670349E-2</v>
      </c>
      <c r="N60" s="31" t="s">
        <v>415</v>
      </c>
      <c r="O60" s="31" t="s">
        <v>416</v>
      </c>
      <c r="P60" s="39">
        <v>0.60115605592727661</v>
      </c>
      <c r="Q60" s="39">
        <v>0.12592592835426331</v>
      </c>
      <c r="R60" s="39">
        <v>0.96644294261932373</v>
      </c>
      <c r="S60" s="39">
        <v>0.82051283121109009</v>
      </c>
      <c r="T60" s="39">
        <v>0.84900283813476563</v>
      </c>
    </row>
    <row r="61" spans="1:22" x14ac:dyDescent="0.25">
      <c r="A61" s="31" t="s">
        <v>311</v>
      </c>
      <c r="B61" s="31" t="s">
        <v>714</v>
      </c>
      <c r="C61" s="31" t="s">
        <v>715</v>
      </c>
      <c r="D61" s="31" t="s">
        <v>192</v>
      </c>
      <c r="E61" s="31" t="s">
        <v>113</v>
      </c>
      <c r="F61" s="65">
        <v>198</v>
      </c>
      <c r="G61" s="65">
        <v>113</v>
      </c>
      <c r="H61" s="65">
        <v>75</v>
      </c>
      <c r="I61" s="39">
        <v>0.28571429848670959</v>
      </c>
      <c r="J61" s="39">
        <v>0.23026315867900851</v>
      </c>
      <c r="K61" s="39">
        <v>0.47727271914482122</v>
      </c>
      <c r="L61" s="39">
        <v>0.23737373948097229</v>
      </c>
      <c r="M61" s="39">
        <v>0.40909090638160711</v>
      </c>
      <c r="N61" s="31" t="s">
        <v>417</v>
      </c>
      <c r="O61" s="31" t="s">
        <v>418</v>
      </c>
      <c r="P61" s="39">
        <v>0.58407080173492432</v>
      </c>
      <c r="Q61" s="39">
        <v>3.9999999105930328E-2</v>
      </c>
      <c r="R61" s="39">
        <v>0.94915252923965454</v>
      </c>
      <c r="S61" s="39">
        <v>0.56565654277801514</v>
      </c>
      <c r="T61" s="39">
        <v>0.59595960378646851</v>
      </c>
    </row>
    <row r="62" spans="1:22" x14ac:dyDescent="0.25">
      <c r="A62" s="31" t="s">
        <v>311</v>
      </c>
      <c r="B62" s="31" t="s">
        <v>712</v>
      </c>
      <c r="C62" s="31" t="s">
        <v>713</v>
      </c>
      <c r="D62" s="31" t="s">
        <v>193</v>
      </c>
      <c r="E62" s="31" t="s">
        <v>8</v>
      </c>
      <c r="F62" s="65">
        <v>80</v>
      </c>
      <c r="G62" s="65">
        <v>47</v>
      </c>
      <c r="H62" s="65">
        <v>29</v>
      </c>
      <c r="I62" s="39">
        <v>0.26923078298568731</v>
      </c>
      <c r="J62" s="39">
        <v>0.27868852019309998</v>
      </c>
      <c r="K62" s="39">
        <v>0.23529411852359769</v>
      </c>
      <c r="L62" s="39">
        <v>0.36250001192092901</v>
      </c>
      <c r="M62" s="39">
        <v>0.26249998807907099</v>
      </c>
      <c r="N62" s="31" t="s">
        <v>419</v>
      </c>
      <c r="O62" s="31" t="s">
        <v>420</v>
      </c>
      <c r="P62" s="39">
        <v>0.6808510422706604</v>
      </c>
      <c r="Q62" s="39">
        <v>0.1379310339689255</v>
      </c>
      <c r="R62" s="39" t="s">
        <v>317</v>
      </c>
      <c r="S62" s="39" t="s">
        <v>317</v>
      </c>
      <c r="T62" s="39">
        <v>0.16249999403953549</v>
      </c>
    </row>
    <row r="63" spans="1:22" x14ac:dyDescent="0.25">
      <c r="A63" s="31" t="s">
        <v>311</v>
      </c>
      <c r="B63" s="31" t="s">
        <v>712</v>
      </c>
      <c r="C63" s="31" t="s">
        <v>713</v>
      </c>
      <c r="D63" s="31" t="s">
        <v>194</v>
      </c>
      <c r="E63" s="31" t="s">
        <v>621</v>
      </c>
      <c r="F63" s="65">
        <v>101</v>
      </c>
      <c r="G63" s="65">
        <v>44</v>
      </c>
      <c r="H63" s="65">
        <v>34</v>
      </c>
      <c r="I63" s="39">
        <v>0.27000001072883612</v>
      </c>
      <c r="J63" s="39">
        <v>0.26470589637756348</v>
      </c>
      <c r="K63" s="39">
        <v>0.28125</v>
      </c>
      <c r="L63" s="39">
        <v>0.4455445408821106</v>
      </c>
      <c r="M63" s="39">
        <v>3.9603959769010537E-2</v>
      </c>
      <c r="N63" s="31" t="s">
        <v>421</v>
      </c>
      <c r="O63" s="31" t="s">
        <v>422</v>
      </c>
      <c r="P63" s="39">
        <v>0.75</v>
      </c>
      <c r="Q63" s="39">
        <v>8.8235296308994293E-2</v>
      </c>
      <c r="R63" s="39">
        <v>0.95890408754348755</v>
      </c>
      <c r="S63" s="39">
        <v>0.69306927919387817</v>
      </c>
      <c r="T63" s="39">
        <v>0.72277230024337769</v>
      </c>
    </row>
    <row r="64" spans="1:22" x14ac:dyDescent="0.25">
      <c r="A64" s="31" t="s">
        <v>311</v>
      </c>
      <c r="B64" s="31" t="s">
        <v>720</v>
      </c>
      <c r="C64" s="31" t="s">
        <v>721</v>
      </c>
      <c r="D64" s="31" t="s">
        <v>195</v>
      </c>
      <c r="E64" s="31" t="s">
        <v>622</v>
      </c>
      <c r="F64" s="65">
        <v>116</v>
      </c>
      <c r="G64" s="65">
        <v>58</v>
      </c>
      <c r="H64" s="65">
        <v>48</v>
      </c>
      <c r="I64" s="39">
        <v>0.25217390060424799</v>
      </c>
      <c r="J64" s="39">
        <v>0.1898734122514725</v>
      </c>
      <c r="K64" s="39">
        <v>0.3888888955116272</v>
      </c>
      <c r="L64" s="39">
        <v>0.56034481525421143</v>
      </c>
      <c r="M64" s="39">
        <v>8.6206898093223572E-2</v>
      </c>
      <c r="N64" s="31" t="s">
        <v>423</v>
      </c>
      <c r="O64" s="31" t="s">
        <v>424</v>
      </c>
      <c r="P64" s="39">
        <v>0.89655172824859619</v>
      </c>
      <c r="Q64" s="39">
        <v>0.4791666567325592</v>
      </c>
      <c r="R64" s="39">
        <v>0.98809522390365601</v>
      </c>
      <c r="S64" s="39">
        <v>0.71551722288131714</v>
      </c>
      <c r="T64" s="39">
        <v>0.72413790225982666</v>
      </c>
    </row>
    <row r="65" spans="1:22" x14ac:dyDescent="0.25">
      <c r="A65" s="31" t="s">
        <v>311</v>
      </c>
      <c r="B65" s="31" t="s">
        <v>722</v>
      </c>
      <c r="C65" s="31" t="s">
        <v>723</v>
      </c>
      <c r="D65" s="31" t="s">
        <v>196</v>
      </c>
      <c r="E65" s="31" t="s">
        <v>100</v>
      </c>
      <c r="F65" s="65">
        <v>153</v>
      </c>
      <c r="G65" s="65">
        <v>98</v>
      </c>
      <c r="H65" s="65">
        <v>73</v>
      </c>
      <c r="I65" s="39">
        <v>0.23026315867900851</v>
      </c>
      <c r="J65" s="39">
        <v>0.17241379618644709</v>
      </c>
      <c r="K65" s="39">
        <v>0.4166666567325592</v>
      </c>
      <c r="L65" s="39">
        <v>0.35294118523597717</v>
      </c>
      <c r="M65" s="39">
        <v>0.1895424872636795</v>
      </c>
      <c r="N65" s="31" t="s">
        <v>425</v>
      </c>
      <c r="O65" s="31" t="s">
        <v>426</v>
      </c>
      <c r="P65" s="39">
        <v>0.89795917272567749</v>
      </c>
      <c r="Q65" s="39">
        <v>0.28767123818397522</v>
      </c>
      <c r="R65" s="39">
        <v>0.94186043739318848</v>
      </c>
      <c r="S65" s="39">
        <v>0.52941179275512695</v>
      </c>
      <c r="T65" s="39">
        <v>0.56209152936935425</v>
      </c>
    </row>
    <row r="66" spans="1:22" x14ac:dyDescent="0.25">
      <c r="A66" s="31" t="s">
        <v>311</v>
      </c>
      <c r="B66" s="31" t="s">
        <v>702</v>
      </c>
      <c r="C66" s="31" t="s">
        <v>703</v>
      </c>
      <c r="D66" s="31" t="s">
        <v>197</v>
      </c>
      <c r="E66" s="31" t="s">
        <v>46</v>
      </c>
      <c r="F66" s="65">
        <v>207</v>
      </c>
      <c r="G66" s="65">
        <v>143</v>
      </c>
      <c r="H66" s="65">
        <v>115</v>
      </c>
      <c r="I66" s="39">
        <v>0.20098039507865911</v>
      </c>
      <c r="J66" s="39">
        <v>0.17518247663974759</v>
      </c>
      <c r="K66" s="39">
        <v>0.25373134016990662</v>
      </c>
      <c r="L66" s="39">
        <v>0.37681159377098078</v>
      </c>
      <c r="M66" s="39">
        <v>0.1159420311450958</v>
      </c>
      <c r="N66" s="31" t="s">
        <v>427</v>
      </c>
      <c r="O66" s="31" t="s">
        <v>428</v>
      </c>
      <c r="P66" s="39">
        <v>0.81818181276321411</v>
      </c>
      <c r="Q66" s="39">
        <v>0.30434781312942499</v>
      </c>
      <c r="R66" s="39">
        <v>0.96932512521743774</v>
      </c>
      <c r="S66" s="39">
        <v>0.76328504085540771</v>
      </c>
      <c r="T66" s="39">
        <v>0.78743958473205566</v>
      </c>
    </row>
    <row r="67" spans="1:22" x14ac:dyDescent="0.25">
      <c r="A67" s="31" t="s">
        <v>311</v>
      </c>
      <c r="B67" s="31" t="s">
        <v>710</v>
      </c>
      <c r="C67" s="31" t="s">
        <v>711</v>
      </c>
      <c r="D67" s="31" t="s">
        <v>198</v>
      </c>
      <c r="E67" s="31" t="s">
        <v>16</v>
      </c>
      <c r="F67" s="65">
        <v>186</v>
      </c>
      <c r="G67" s="65">
        <v>137</v>
      </c>
      <c r="H67" s="65">
        <v>110</v>
      </c>
      <c r="I67" s="39">
        <v>8.0645158886909485E-2</v>
      </c>
      <c r="J67" s="39">
        <v>7.63888880610466E-2</v>
      </c>
      <c r="K67" s="39">
        <v>9.5238097012042999E-2</v>
      </c>
      <c r="L67" s="39">
        <v>0.37634408473968511</v>
      </c>
      <c r="M67" s="39">
        <v>8.6021505296230316E-2</v>
      </c>
      <c r="N67" s="31" t="s">
        <v>429</v>
      </c>
      <c r="O67" s="31" t="s">
        <v>430</v>
      </c>
      <c r="P67" s="39">
        <v>0.63503646850585938</v>
      </c>
      <c r="Q67" s="39">
        <v>0.26363635063171392</v>
      </c>
      <c r="R67" s="39">
        <v>0.96052628755569458</v>
      </c>
      <c r="S67" s="39">
        <v>0.7849462628364563</v>
      </c>
      <c r="T67" s="39">
        <v>0.81720429658889771</v>
      </c>
    </row>
    <row r="68" spans="1:22" x14ac:dyDescent="0.25">
      <c r="A68" s="31" t="s">
        <v>311</v>
      </c>
      <c r="B68" s="31" t="s">
        <v>708</v>
      </c>
      <c r="C68" s="31" t="s">
        <v>709</v>
      </c>
      <c r="D68" s="31" t="s">
        <v>199</v>
      </c>
      <c r="E68" s="31" t="s">
        <v>117</v>
      </c>
      <c r="F68" s="65">
        <v>43</v>
      </c>
      <c r="G68" s="65">
        <v>15</v>
      </c>
      <c r="H68" s="65">
        <v>13</v>
      </c>
      <c r="I68" s="39">
        <v>0.25581395626068121</v>
      </c>
      <c r="J68" s="39">
        <v>0.1578947305679321</v>
      </c>
      <c r="K68" s="39">
        <v>0.3333333432674408</v>
      </c>
      <c r="L68" s="39">
        <v>0.27906978130340582</v>
      </c>
      <c r="M68" s="39">
        <v>0.32558140158653259</v>
      </c>
      <c r="N68" s="31" t="s">
        <v>431</v>
      </c>
      <c r="O68" s="31" t="s">
        <v>432</v>
      </c>
      <c r="P68" s="39">
        <v>0.80000001192092896</v>
      </c>
      <c r="Q68" s="39">
        <v>0.15384615957736969</v>
      </c>
      <c r="R68" s="39">
        <v>1</v>
      </c>
      <c r="S68" s="39">
        <v>0.79069769382476807</v>
      </c>
      <c r="T68" s="39">
        <v>0.79069769382476807</v>
      </c>
    </row>
    <row r="69" spans="1:22" x14ac:dyDescent="0.25">
      <c r="A69" s="31" t="s">
        <v>311</v>
      </c>
      <c r="B69" s="31" t="s">
        <v>710</v>
      </c>
      <c r="C69" s="31" t="s">
        <v>711</v>
      </c>
      <c r="D69" s="31" t="s">
        <v>200</v>
      </c>
      <c r="E69" s="31" t="s">
        <v>623</v>
      </c>
      <c r="F69" s="65">
        <v>177</v>
      </c>
      <c r="G69" s="65">
        <v>93</v>
      </c>
      <c r="H69" s="65">
        <v>67</v>
      </c>
      <c r="I69" s="39">
        <v>0.25142857432365417</v>
      </c>
      <c r="J69" s="39">
        <v>0.234375</v>
      </c>
      <c r="K69" s="39">
        <v>0.29787233471870422</v>
      </c>
      <c r="L69" s="39">
        <v>0.34463277459144592</v>
      </c>
      <c r="M69" s="39">
        <v>7.3446325957775116E-2</v>
      </c>
      <c r="N69" s="31" t="s">
        <v>392</v>
      </c>
      <c r="O69" s="31" t="s">
        <v>433</v>
      </c>
      <c r="P69" s="39">
        <v>0.59139782190322876</v>
      </c>
      <c r="Q69" s="39">
        <v>5.9701491147279739E-2</v>
      </c>
      <c r="R69" s="39">
        <v>0.95364236831665039</v>
      </c>
      <c r="S69" s="39">
        <v>0.81355929374694824</v>
      </c>
      <c r="T69" s="39">
        <v>0.85310733318328857</v>
      </c>
    </row>
    <row r="70" spans="1:22" x14ac:dyDescent="0.25">
      <c r="A70" s="31" t="s">
        <v>311</v>
      </c>
      <c r="B70" s="31" t="s">
        <v>710</v>
      </c>
      <c r="C70" s="31" t="s">
        <v>711</v>
      </c>
      <c r="D70" s="31" t="s">
        <v>201</v>
      </c>
      <c r="E70" s="31" t="s">
        <v>18</v>
      </c>
      <c r="F70" s="65">
        <v>62</v>
      </c>
      <c r="G70" s="65">
        <v>35</v>
      </c>
      <c r="H70" s="65">
        <v>29</v>
      </c>
      <c r="I70" s="39">
        <v>0.1666666716337204</v>
      </c>
      <c r="J70" s="39">
        <v>0.15999999642372131</v>
      </c>
      <c r="K70" s="39">
        <v>0.20000000298023221</v>
      </c>
      <c r="L70" s="39">
        <v>0.19354838132858279</v>
      </c>
      <c r="M70" s="39">
        <v>0.43548387289047241</v>
      </c>
      <c r="N70" s="31" t="s">
        <v>434</v>
      </c>
      <c r="O70" s="31" t="s">
        <v>435</v>
      </c>
      <c r="P70" s="39">
        <v>0.74285715818405151</v>
      </c>
      <c r="Q70" s="39">
        <v>0.10344827920198441</v>
      </c>
      <c r="R70" s="39">
        <v>0.95652174949645996</v>
      </c>
      <c r="S70" s="39">
        <v>0.70967739820480347</v>
      </c>
      <c r="T70" s="39">
        <v>0.74193549156188965</v>
      </c>
    </row>
    <row r="71" spans="1:22" x14ac:dyDescent="0.25">
      <c r="A71" s="31" t="s">
        <v>311</v>
      </c>
      <c r="B71" s="31" t="s">
        <v>710</v>
      </c>
      <c r="C71" s="31" t="s">
        <v>711</v>
      </c>
      <c r="D71" s="31" t="s">
        <v>202</v>
      </c>
      <c r="E71" s="31" t="s">
        <v>19</v>
      </c>
      <c r="F71" s="65">
        <v>90</v>
      </c>
      <c r="G71" s="65">
        <v>65</v>
      </c>
      <c r="H71" s="65">
        <v>48</v>
      </c>
      <c r="I71" s="39">
        <v>0.18888889253139499</v>
      </c>
      <c r="J71" s="39">
        <v>0.18840579688549039</v>
      </c>
      <c r="K71" s="39">
        <v>0.190476194024086</v>
      </c>
      <c r="L71" s="39">
        <v>0.42222222685813898</v>
      </c>
      <c r="M71" s="39">
        <v>8.8888891041278839E-2</v>
      </c>
      <c r="N71" s="31" t="s">
        <v>364</v>
      </c>
      <c r="O71" s="31" t="s">
        <v>436</v>
      </c>
      <c r="P71" s="39">
        <v>0.63076925277709961</v>
      </c>
      <c r="Q71" s="39">
        <v>0.2083333283662796</v>
      </c>
      <c r="R71" s="39">
        <v>0.95121949911117554</v>
      </c>
      <c r="S71" s="39">
        <v>0.86666667461395264</v>
      </c>
      <c r="T71" s="39">
        <v>0.91111111640930176</v>
      </c>
    </row>
    <row r="72" spans="1:22" x14ac:dyDescent="0.25">
      <c r="A72" s="31" t="s">
        <v>311</v>
      </c>
      <c r="B72" s="31" t="s">
        <v>706</v>
      </c>
      <c r="C72" s="31" t="s">
        <v>707</v>
      </c>
      <c r="D72" s="31" t="s">
        <v>203</v>
      </c>
      <c r="E72" s="31" t="s">
        <v>89</v>
      </c>
      <c r="F72" s="65">
        <v>226</v>
      </c>
      <c r="G72" s="65">
        <v>158</v>
      </c>
      <c r="H72" s="65">
        <v>115</v>
      </c>
      <c r="I72" s="39">
        <v>0.1688888818025589</v>
      </c>
      <c r="J72" s="39">
        <v>0.1468926519155502</v>
      </c>
      <c r="K72" s="39">
        <v>0.25</v>
      </c>
      <c r="L72" s="39">
        <v>0.46460175514221191</v>
      </c>
      <c r="M72" s="39">
        <v>0.1637168079614639</v>
      </c>
      <c r="N72" s="31" t="s">
        <v>437</v>
      </c>
      <c r="O72" s="31" t="s">
        <v>438</v>
      </c>
      <c r="P72" s="39">
        <v>0.78481012582778931</v>
      </c>
      <c r="Q72" s="39">
        <v>0.29565218091011047</v>
      </c>
      <c r="R72" s="39">
        <v>0.91489362716674805</v>
      </c>
      <c r="S72" s="39">
        <v>0.57079648971557617</v>
      </c>
      <c r="T72" s="39">
        <v>0.62389379739761353</v>
      </c>
    </row>
    <row r="73" spans="1:22" x14ac:dyDescent="0.25">
      <c r="A73" s="31" t="s">
        <v>311</v>
      </c>
      <c r="B73" s="31" t="s">
        <v>688</v>
      </c>
      <c r="C73" s="31" t="s">
        <v>689</v>
      </c>
      <c r="D73" s="31" t="s">
        <v>204</v>
      </c>
      <c r="E73" s="31" t="s">
        <v>281</v>
      </c>
      <c r="F73" s="65">
        <v>387</v>
      </c>
      <c r="G73" s="65">
        <v>216</v>
      </c>
      <c r="H73" s="65">
        <v>145</v>
      </c>
      <c r="I73" s="39">
        <v>0.20472441613674161</v>
      </c>
      <c r="J73" s="39">
        <v>0.18039216101169589</v>
      </c>
      <c r="K73" s="39">
        <v>0.25396826863288879</v>
      </c>
      <c r="L73" s="39">
        <v>0.44702842831611628</v>
      </c>
      <c r="M73" s="39">
        <v>6.2015503644943237E-2</v>
      </c>
      <c r="N73" s="31" t="s">
        <v>439</v>
      </c>
      <c r="O73" s="31" t="s">
        <v>440</v>
      </c>
      <c r="P73" s="39">
        <v>0.72685188055038452</v>
      </c>
      <c r="Q73" s="39">
        <v>6.2068965286016457E-2</v>
      </c>
      <c r="R73" s="39">
        <v>0.9848484992980957</v>
      </c>
      <c r="S73" s="39">
        <v>0.5038759708404541</v>
      </c>
      <c r="T73" s="39">
        <v>0.5116279125213623</v>
      </c>
    </row>
    <row r="74" spans="1:22" x14ac:dyDescent="0.25">
      <c r="A74" s="31" t="s">
        <v>311</v>
      </c>
      <c r="B74" s="31" t="s">
        <v>688</v>
      </c>
      <c r="C74" s="31" t="s">
        <v>689</v>
      </c>
      <c r="D74" s="31" t="s">
        <v>205</v>
      </c>
      <c r="E74" s="31" t="s">
        <v>69</v>
      </c>
      <c r="F74" s="65">
        <v>143</v>
      </c>
      <c r="G74" s="65">
        <v>89</v>
      </c>
      <c r="H74" s="65">
        <v>57</v>
      </c>
      <c r="I74" s="39">
        <v>0.16783216595649719</v>
      </c>
      <c r="J74" s="39">
        <v>0.125</v>
      </c>
      <c r="K74" s="39">
        <v>0.23636363446712491</v>
      </c>
      <c r="L74" s="39">
        <v>0.46153846383094788</v>
      </c>
      <c r="M74" s="39">
        <v>9.0909093618392944E-2</v>
      </c>
      <c r="N74" s="31" t="s">
        <v>441</v>
      </c>
      <c r="O74" s="31" t="s">
        <v>442</v>
      </c>
      <c r="P74" s="39">
        <v>0.89887642860412598</v>
      </c>
      <c r="Q74" s="39">
        <v>0.210526317358017</v>
      </c>
      <c r="R74" s="39">
        <v>0.97674417495727539</v>
      </c>
      <c r="S74" s="39">
        <v>0.58741259574890137</v>
      </c>
      <c r="T74" s="39">
        <v>0.60139858722686768</v>
      </c>
      <c r="V74" s="31"/>
    </row>
    <row r="75" spans="1:22" x14ac:dyDescent="0.25">
      <c r="A75" s="31" t="s">
        <v>311</v>
      </c>
      <c r="B75" s="31" t="s">
        <v>688</v>
      </c>
      <c r="C75" s="31" t="s">
        <v>689</v>
      </c>
      <c r="D75" s="31" t="s">
        <v>206</v>
      </c>
      <c r="E75" s="31" t="s">
        <v>624</v>
      </c>
      <c r="F75" s="65">
        <v>103</v>
      </c>
      <c r="G75" s="65">
        <v>58</v>
      </c>
      <c r="H75" s="65">
        <v>32</v>
      </c>
      <c r="I75" s="39">
        <v>0.26470589637756348</v>
      </c>
      <c r="J75" s="39">
        <v>0.23188406229019171</v>
      </c>
      <c r="K75" s="39">
        <v>0.3333333432674408</v>
      </c>
      <c r="L75" s="39">
        <v>0.37864077091217041</v>
      </c>
      <c r="M75" s="39">
        <v>9.7087375819683075E-2</v>
      </c>
      <c r="N75" s="31" t="s">
        <v>443</v>
      </c>
      <c r="O75" s="31" t="s">
        <v>444</v>
      </c>
      <c r="P75" s="39">
        <v>0.81034481525421143</v>
      </c>
      <c r="Q75" s="39">
        <v>9.375E-2</v>
      </c>
      <c r="R75" s="39">
        <v>1</v>
      </c>
      <c r="S75" s="39">
        <v>0.63106793165206909</v>
      </c>
      <c r="T75" s="39">
        <v>0.63106793165206909</v>
      </c>
      <c r="V75" s="31"/>
    </row>
    <row r="76" spans="1:22" x14ac:dyDescent="0.25">
      <c r="A76" s="31" t="s">
        <v>311</v>
      </c>
      <c r="B76" s="31" t="s">
        <v>718</v>
      </c>
      <c r="C76" s="31" t="s">
        <v>719</v>
      </c>
      <c r="D76" s="31" t="s">
        <v>207</v>
      </c>
      <c r="E76" s="31" t="s">
        <v>52</v>
      </c>
      <c r="F76" s="65">
        <v>135</v>
      </c>
      <c r="G76" s="65">
        <v>79</v>
      </c>
      <c r="H76" s="65">
        <v>55</v>
      </c>
      <c r="I76" s="39">
        <v>0.23308271169662481</v>
      </c>
      <c r="J76" s="39">
        <v>0.19354838132858279</v>
      </c>
      <c r="K76" s="39">
        <v>0.32499998807907099</v>
      </c>
      <c r="L76" s="39">
        <v>0.4592592716217041</v>
      </c>
      <c r="M76" s="39">
        <v>0.1629629582166672</v>
      </c>
      <c r="N76" s="31" t="s">
        <v>445</v>
      </c>
      <c r="O76" s="31" t="s">
        <v>446</v>
      </c>
      <c r="P76" s="39">
        <v>0.94936710596084595</v>
      </c>
      <c r="Q76" s="39">
        <v>0.10909090936183929</v>
      </c>
      <c r="R76" s="39">
        <v>0.85087716579437256</v>
      </c>
      <c r="S76" s="39">
        <v>0.71851849555969238</v>
      </c>
      <c r="T76" s="39">
        <v>0.84444445371627808</v>
      </c>
      <c r="V76" s="31"/>
    </row>
    <row r="77" spans="1:22" x14ac:dyDescent="0.25">
      <c r="A77" s="31" t="s">
        <v>311</v>
      </c>
      <c r="B77" s="31" t="s">
        <v>692</v>
      </c>
      <c r="C77" s="31" t="s">
        <v>693</v>
      </c>
      <c r="D77" s="31" t="s">
        <v>208</v>
      </c>
      <c r="E77" s="31" t="s">
        <v>62</v>
      </c>
      <c r="F77" s="65">
        <v>164</v>
      </c>
      <c r="G77" s="65">
        <v>97</v>
      </c>
      <c r="H77" s="65">
        <v>77</v>
      </c>
      <c r="I77" s="39">
        <v>0.21250000596046451</v>
      </c>
      <c r="J77" s="39">
        <v>0.19327731430530551</v>
      </c>
      <c r="K77" s="39">
        <v>0.26829269528388983</v>
      </c>
      <c r="L77" s="39">
        <v>0.49390244483947748</v>
      </c>
      <c r="M77" s="39">
        <v>5.4878048598766327E-2</v>
      </c>
      <c r="N77" s="31" t="s">
        <v>447</v>
      </c>
      <c r="O77" s="31" t="s">
        <v>448</v>
      </c>
      <c r="P77" s="39">
        <v>0.76288658380508423</v>
      </c>
      <c r="Q77" s="39">
        <v>0.35064935684204102</v>
      </c>
      <c r="R77" s="39">
        <v>0.97202795743942261</v>
      </c>
      <c r="S77" s="39">
        <v>0.84756100177764893</v>
      </c>
      <c r="T77" s="39">
        <v>0.87195122241973877</v>
      </c>
      <c r="V77" s="31"/>
    </row>
    <row r="78" spans="1:22" x14ac:dyDescent="0.25">
      <c r="A78" s="31" t="s">
        <v>311</v>
      </c>
      <c r="B78" s="31" t="s">
        <v>724</v>
      </c>
      <c r="C78" s="31" t="s">
        <v>725</v>
      </c>
      <c r="D78" s="31" t="s">
        <v>209</v>
      </c>
      <c r="E78" s="31" t="s">
        <v>28</v>
      </c>
      <c r="F78" s="65">
        <v>96</v>
      </c>
      <c r="G78" s="65">
        <v>52</v>
      </c>
      <c r="H78" s="65">
        <v>41</v>
      </c>
      <c r="I78" s="39">
        <v>0.16842105984687811</v>
      </c>
      <c r="J78" s="39">
        <v>0.1095890402793884</v>
      </c>
      <c r="K78" s="39">
        <v>0.36363637447357178</v>
      </c>
      <c r="L78" s="39">
        <v>0.4166666567325592</v>
      </c>
      <c r="M78" s="39">
        <v>8.3333335816860199E-2</v>
      </c>
      <c r="N78" s="31" t="s">
        <v>449</v>
      </c>
      <c r="O78" s="31" t="s">
        <v>450</v>
      </c>
      <c r="P78" s="39">
        <v>0.6538461446762085</v>
      </c>
      <c r="Q78" s="39">
        <v>0.1951219439506531</v>
      </c>
      <c r="R78" s="39">
        <v>0.97183096408843994</v>
      </c>
      <c r="S78" s="39">
        <v>0.71875</v>
      </c>
      <c r="T78" s="39">
        <v>0.73958331346511841</v>
      </c>
      <c r="V78" s="31"/>
    </row>
    <row r="79" spans="1:22" x14ac:dyDescent="0.25">
      <c r="A79" s="31" t="s">
        <v>311</v>
      </c>
      <c r="B79" s="31" t="s">
        <v>710</v>
      </c>
      <c r="C79" s="31" t="s">
        <v>711</v>
      </c>
      <c r="D79" s="31" t="s">
        <v>210</v>
      </c>
      <c r="E79" s="31" t="s">
        <v>625</v>
      </c>
      <c r="F79" s="65">
        <v>156</v>
      </c>
      <c r="G79" s="65">
        <v>79</v>
      </c>
      <c r="H79" s="65">
        <v>50</v>
      </c>
      <c r="I79" s="39">
        <v>0.3333333432674408</v>
      </c>
      <c r="J79" s="39">
        <v>0.28037384152412409</v>
      </c>
      <c r="K79" s="39">
        <v>0.44897958636283869</v>
      </c>
      <c r="L79" s="39">
        <v>0.28205129504203802</v>
      </c>
      <c r="M79" s="39">
        <v>0.19230769574642179</v>
      </c>
      <c r="N79" s="31" t="s">
        <v>451</v>
      </c>
      <c r="O79" s="31" t="s">
        <v>452</v>
      </c>
      <c r="P79" s="39">
        <v>0.78481012582778931</v>
      </c>
      <c r="Q79" s="39">
        <v>7.9999998211860657E-2</v>
      </c>
      <c r="R79" s="39">
        <v>0.94957983493804932</v>
      </c>
      <c r="S79" s="39">
        <v>0.72435897588729858</v>
      </c>
      <c r="T79" s="39">
        <v>0.7628205418586731</v>
      </c>
      <c r="V79" s="31"/>
    </row>
    <row r="80" spans="1:22" x14ac:dyDescent="0.25">
      <c r="A80" s="31" t="s">
        <v>311</v>
      </c>
      <c r="B80" s="31" t="s">
        <v>690</v>
      </c>
      <c r="C80" s="31" t="s">
        <v>691</v>
      </c>
      <c r="D80" s="31" t="s">
        <v>211</v>
      </c>
      <c r="E80" s="31" t="s">
        <v>123</v>
      </c>
      <c r="F80" s="65">
        <v>131</v>
      </c>
      <c r="G80" s="65">
        <v>68</v>
      </c>
      <c r="H80" s="65">
        <v>56</v>
      </c>
      <c r="I80" s="39">
        <v>0.19083969295024869</v>
      </c>
      <c r="J80" s="39">
        <v>0.1505376398563385</v>
      </c>
      <c r="K80" s="39">
        <v>0.28947368264198298</v>
      </c>
      <c r="L80" s="39">
        <v>0.33587786555290222</v>
      </c>
      <c r="M80" s="39">
        <v>0.28244274854660029</v>
      </c>
      <c r="N80" s="31" t="s">
        <v>388</v>
      </c>
      <c r="O80" s="31" t="s">
        <v>453</v>
      </c>
      <c r="P80" s="39">
        <v>0.80882352590560913</v>
      </c>
      <c r="Q80" s="39">
        <v>0.3214285671710968</v>
      </c>
      <c r="R80" s="39" t="s">
        <v>317</v>
      </c>
      <c r="S80" s="39" t="s">
        <v>317</v>
      </c>
      <c r="T80" s="39">
        <v>0.38167938590049738</v>
      </c>
    </row>
    <row r="81" spans="1:22" x14ac:dyDescent="0.25">
      <c r="A81" s="31" t="s">
        <v>311</v>
      </c>
      <c r="B81" s="31" t="s">
        <v>722</v>
      </c>
      <c r="C81" s="31" t="s">
        <v>723</v>
      </c>
      <c r="D81" s="31" t="s">
        <v>212</v>
      </c>
      <c r="E81" s="31" t="s">
        <v>101</v>
      </c>
      <c r="F81" s="65">
        <v>120</v>
      </c>
      <c r="G81" s="65">
        <v>62</v>
      </c>
      <c r="H81" s="65">
        <v>38</v>
      </c>
      <c r="I81" s="39">
        <v>0.2393162399530411</v>
      </c>
      <c r="J81" s="39">
        <v>0.17241379618644709</v>
      </c>
      <c r="K81" s="39">
        <v>0.43333333730697632</v>
      </c>
      <c r="L81" s="39">
        <v>0.22499999403953549</v>
      </c>
      <c r="M81" s="39">
        <v>0.375</v>
      </c>
      <c r="N81" s="31" t="s">
        <v>454</v>
      </c>
      <c r="O81" s="31" t="s">
        <v>455</v>
      </c>
      <c r="P81" s="39">
        <v>0.74193549156188965</v>
      </c>
      <c r="Q81" s="39">
        <v>0.1315789520740509</v>
      </c>
      <c r="R81" s="39">
        <v>0.98550724983215332</v>
      </c>
      <c r="S81" s="39">
        <v>0.56666666269302368</v>
      </c>
      <c r="T81" s="39">
        <v>0.57499998807907104</v>
      </c>
    </row>
    <row r="82" spans="1:22" x14ac:dyDescent="0.25">
      <c r="A82" s="31" t="s">
        <v>311</v>
      </c>
      <c r="B82" s="31" t="s">
        <v>722</v>
      </c>
      <c r="C82" s="31" t="s">
        <v>723</v>
      </c>
      <c r="D82" s="31" t="s">
        <v>213</v>
      </c>
      <c r="E82" s="31" t="s">
        <v>102</v>
      </c>
      <c r="F82" s="65">
        <v>96</v>
      </c>
      <c r="G82" s="65">
        <v>58</v>
      </c>
      <c r="H82" s="65">
        <v>39</v>
      </c>
      <c r="I82" s="39">
        <v>0.19565217196941381</v>
      </c>
      <c r="J82" s="39">
        <v>0.2222222238779068</v>
      </c>
      <c r="K82" s="39">
        <v>0</v>
      </c>
      <c r="L82" s="39">
        <v>0.4583333432674408</v>
      </c>
      <c r="M82" s="39">
        <v>4.1666667908430099E-2</v>
      </c>
      <c r="N82" s="31" t="s">
        <v>456</v>
      </c>
      <c r="O82" s="31" t="s">
        <v>457</v>
      </c>
      <c r="P82" s="39">
        <v>0.77586209774017334</v>
      </c>
      <c r="Q82" s="39">
        <v>0.15384615957736969</v>
      </c>
      <c r="R82" s="39">
        <v>0.95714282989501953</v>
      </c>
      <c r="S82" s="39">
        <v>0.69791668653488159</v>
      </c>
      <c r="T82" s="39">
        <v>0.72916668653488159</v>
      </c>
    </row>
    <row r="83" spans="1:22" x14ac:dyDescent="0.25">
      <c r="A83" s="31" t="s">
        <v>311</v>
      </c>
      <c r="B83" s="31" t="s">
        <v>700</v>
      </c>
      <c r="C83" s="31" t="s">
        <v>701</v>
      </c>
      <c r="D83" s="31" t="s">
        <v>214</v>
      </c>
      <c r="E83" s="31" t="s">
        <v>53</v>
      </c>
      <c r="F83" s="65">
        <v>76</v>
      </c>
      <c r="G83" s="65">
        <v>48</v>
      </c>
      <c r="H83" s="65">
        <v>31</v>
      </c>
      <c r="I83" s="39">
        <v>0.18421052396297449</v>
      </c>
      <c r="J83" s="39">
        <v>0.1666666716337204</v>
      </c>
      <c r="K83" s="39">
        <v>0.30000001192092901</v>
      </c>
      <c r="L83" s="39">
        <v>0.31578946113586431</v>
      </c>
      <c r="M83" s="39">
        <v>7.8947365283966064E-2</v>
      </c>
      <c r="N83" s="31" t="s">
        <v>458</v>
      </c>
      <c r="O83" s="31" t="s">
        <v>459</v>
      </c>
      <c r="P83" s="39">
        <v>0.60416668653488159</v>
      </c>
      <c r="Q83" s="39">
        <v>0.161290317773819</v>
      </c>
      <c r="R83" s="39">
        <v>0.95999997854232788</v>
      </c>
      <c r="S83" s="39">
        <v>0.63157892227172852</v>
      </c>
      <c r="T83" s="39">
        <v>0.65789473056793213</v>
      </c>
    </row>
    <row r="84" spans="1:22" x14ac:dyDescent="0.25">
      <c r="A84" s="31" t="s">
        <v>311</v>
      </c>
      <c r="B84" s="31" t="s">
        <v>716</v>
      </c>
      <c r="C84" s="31" t="s">
        <v>717</v>
      </c>
      <c r="D84" s="31" t="s">
        <v>215</v>
      </c>
      <c r="E84" s="31" t="s">
        <v>110</v>
      </c>
      <c r="F84" s="65">
        <v>185</v>
      </c>
      <c r="G84" s="65">
        <v>112</v>
      </c>
      <c r="H84" s="65">
        <v>78</v>
      </c>
      <c r="I84" s="39">
        <v>0.17486338317394259</v>
      </c>
      <c r="J84" s="39">
        <v>0.14754098653793329</v>
      </c>
      <c r="K84" s="39">
        <v>0.22950819134712219</v>
      </c>
      <c r="L84" s="39">
        <v>0.26486486196517939</v>
      </c>
      <c r="M84" s="39">
        <v>0.42162162065505981</v>
      </c>
      <c r="N84" s="31" t="s">
        <v>460</v>
      </c>
      <c r="O84" s="31" t="s">
        <v>461</v>
      </c>
      <c r="P84" s="39">
        <v>0.8125</v>
      </c>
      <c r="Q84" s="39">
        <v>0.17948718369007111</v>
      </c>
      <c r="R84" s="39">
        <v>1</v>
      </c>
      <c r="S84" s="39">
        <v>0.69729727506637573</v>
      </c>
      <c r="T84" s="39">
        <v>0.69729727506637573</v>
      </c>
    </row>
    <row r="85" spans="1:22" x14ac:dyDescent="0.25">
      <c r="A85" s="31" t="s">
        <v>311</v>
      </c>
      <c r="B85" s="31" t="s">
        <v>724</v>
      </c>
      <c r="C85" s="31" t="s">
        <v>725</v>
      </c>
      <c r="D85" s="31" t="s">
        <v>216</v>
      </c>
      <c r="E85" s="31" t="s">
        <v>29</v>
      </c>
      <c r="F85" s="65">
        <v>69</v>
      </c>
      <c r="G85" s="65">
        <v>27</v>
      </c>
      <c r="H85" s="65">
        <v>22</v>
      </c>
      <c r="I85" s="39">
        <v>0.22058823704719541</v>
      </c>
      <c r="J85" s="39">
        <v>0.19607843458652499</v>
      </c>
      <c r="K85" s="39">
        <v>0.29411765933036799</v>
      </c>
      <c r="L85" s="39">
        <v>0.30434781312942499</v>
      </c>
      <c r="M85" s="39">
        <v>0.14492753148078921</v>
      </c>
      <c r="N85" s="31" t="s">
        <v>462</v>
      </c>
      <c r="O85" s="31" t="s">
        <v>463</v>
      </c>
      <c r="P85" s="39">
        <v>0.77777779102325439</v>
      </c>
      <c r="Q85" s="39">
        <v>0.13636364042758939</v>
      </c>
      <c r="R85" s="39">
        <v>0.96551722288131714</v>
      </c>
      <c r="S85" s="39">
        <v>0.81159418821334839</v>
      </c>
      <c r="T85" s="39">
        <v>0.84057968854904175</v>
      </c>
    </row>
    <row r="86" spans="1:22" x14ac:dyDescent="0.25">
      <c r="A86" s="31" t="s">
        <v>311</v>
      </c>
      <c r="B86" s="31" t="s">
        <v>696</v>
      </c>
      <c r="C86" s="31" t="s">
        <v>697</v>
      </c>
      <c r="D86" s="31" t="s">
        <v>217</v>
      </c>
      <c r="E86" s="31" t="s">
        <v>626</v>
      </c>
      <c r="F86" s="65">
        <v>46</v>
      </c>
      <c r="G86" s="65">
        <v>16</v>
      </c>
      <c r="H86" s="65">
        <v>13</v>
      </c>
      <c r="I86" s="39">
        <v>0.13513512909412381</v>
      </c>
      <c r="J86" s="39">
        <v>8.6956523358821869E-2</v>
      </c>
      <c r="K86" s="39">
        <v>0.2142857164144516</v>
      </c>
      <c r="L86" s="39">
        <v>0.1086956486105919</v>
      </c>
      <c r="M86" s="39">
        <v>0.2173912972211838</v>
      </c>
      <c r="N86" s="31" t="s">
        <v>464</v>
      </c>
      <c r="O86" s="31" t="s">
        <v>465</v>
      </c>
      <c r="P86" s="39">
        <v>0.625</v>
      </c>
      <c r="Q86" s="39">
        <v>0.53846156597137451</v>
      </c>
      <c r="R86" s="39" t="s">
        <v>317</v>
      </c>
      <c r="S86" s="39" t="s">
        <v>317</v>
      </c>
      <c r="T86" s="39">
        <v>0.19565217196941381</v>
      </c>
    </row>
    <row r="87" spans="1:22" x14ac:dyDescent="0.25">
      <c r="A87" s="31" t="s">
        <v>311</v>
      </c>
      <c r="B87" s="31" t="s">
        <v>696</v>
      </c>
      <c r="C87" s="31" t="s">
        <v>697</v>
      </c>
      <c r="D87" s="31" t="s">
        <v>218</v>
      </c>
      <c r="E87" s="31" t="s">
        <v>80</v>
      </c>
      <c r="F87" s="65">
        <v>102</v>
      </c>
      <c r="G87" s="65">
        <v>54</v>
      </c>
      <c r="H87" s="65">
        <v>46</v>
      </c>
      <c r="I87" s="39">
        <v>0.3333333432674408</v>
      </c>
      <c r="J87" s="39">
        <v>0.27536231279373169</v>
      </c>
      <c r="K87" s="39">
        <v>0.48148149251937872</v>
      </c>
      <c r="L87" s="39">
        <v>0.37254902720451349</v>
      </c>
      <c r="M87" s="39">
        <v>0.1176470592617989</v>
      </c>
      <c r="N87" s="31" t="s">
        <v>466</v>
      </c>
      <c r="O87" s="31" t="s">
        <v>467</v>
      </c>
      <c r="P87" s="39">
        <v>0.75925928354263306</v>
      </c>
      <c r="Q87" s="39">
        <v>0.69565218687057495</v>
      </c>
      <c r="R87" s="39" t="s">
        <v>317</v>
      </c>
      <c r="S87" s="39" t="s">
        <v>317</v>
      </c>
      <c r="T87" s="39">
        <v>0.30392158031463617</v>
      </c>
    </row>
    <row r="88" spans="1:22" x14ac:dyDescent="0.25">
      <c r="A88" s="31" t="s">
        <v>311</v>
      </c>
      <c r="B88" s="31" t="s">
        <v>706</v>
      </c>
      <c r="C88" s="31" t="s">
        <v>707</v>
      </c>
      <c r="D88" s="31" t="s">
        <v>219</v>
      </c>
      <c r="E88" s="31" t="s">
        <v>627</v>
      </c>
      <c r="F88" s="65">
        <v>88</v>
      </c>
      <c r="G88" s="65">
        <v>32</v>
      </c>
      <c r="H88" s="65">
        <v>25</v>
      </c>
      <c r="I88" s="39">
        <v>0.24390244483947751</v>
      </c>
      <c r="J88" s="39">
        <v>0.23076923191547391</v>
      </c>
      <c r="K88" s="39">
        <v>0.29411765933036799</v>
      </c>
      <c r="L88" s="39">
        <v>0.27272728085517878</v>
      </c>
      <c r="M88" s="39">
        <v>0.32954546809196472</v>
      </c>
      <c r="N88" s="31" t="s">
        <v>468</v>
      </c>
      <c r="O88" s="31" t="s">
        <v>469</v>
      </c>
      <c r="P88" s="39">
        <v>0.84375</v>
      </c>
      <c r="Q88" s="39">
        <v>0.239999994635582</v>
      </c>
      <c r="R88" s="39" t="s">
        <v>317</v>
      </c>
      <c r="S88" s="39" t="s">
        <v>317</v>
      </c>
      <c r="T88" s="39">
        <v>0.27272728085517878</v>
      </c>
    </row>
    <row r="89" spans="1:22" x14ac:dyDescent="0.25">
      <c r="A89" s="31" t="s">
        <v>311</v>
      </c>
      <c r="B89" s="31" t="s">
        <v>694</v>
      </c>
      <c r="C89" s="31" t="s">
        <v>695</v>
      </c>
      <c r="D89" s="31" t="s">
        <v>220</v>
      </c>
      <c r="E89" s="31" t="s">
        <v>628</v>
      </c>
      <c r="F89" s="65">
        <v>39</v>
      </c>
      <c r="G89" s="65">
        <v>12</v>
      </c>
      <c r="H89" s="65" t="s">
        <v>267</v>
      </c>
      <c r="I89" s="39">
        <v>0.29729729890823359</v>
      </c>
      <c r="J89" s="39">
        <v>0.2380952388048172</v>
      </c>
      <c r="K89" s="39">
        <v>0.375</v>
      </c>
      <c r="L89" s="39">
        <v>0.38461539149284357</v>
      </c>
      <c r="M89" s="39">
        <v>0.15384615957736969</v>
      </c>
      <c r="N89" s="31" t="s">
        <v>470</v>
      </c>
      <c r="O89" s="31" t="s">
        <v>267</v>
      </c>
      <c r="P89" s="39">
        <v>0.4166666567325592</v>
      </c>
      <c r="Q89" s="39" t="s">
        <v>267</v>
      </c>
      <c r="R89" s="39" t="s">
        <v>317</v>
      </c>
      <c r="S89" s="39" t="s">
        <v>317</v>
      </c>
      <c r="T89" s="39">
        <v>0.1282051354646683</v>
      </c>
    </row>
    <row r="90" spans="1:22" x14ac:dyDescent="0.25">
      <c r="A90" s="31" t="s">
        <v>311</v>
      </c>
      <c r="B90" s="31" t="s">
        <v>690</v>
      </c>
      <c r="C90" s="31" t="s">
        <v>691</v>
      </c>
      <c r="D90" s="31" t="s">
        <v>221</v>
      </c>
      <c r="E90" s="31" t="s">
        <v>124</v>
      </c>
      <c r="F90" s="65">
        <v>100</v>
      </c>
      <c r="G90" s="65">
        <v>62</v>
      </c>
      <c r="H90" s="65">
        <v>40</v>
      </c>
      <c r="I90" s="39">
        <v>0.20000000298023221</v>
      </c>
      <c r="J90" s="39">
        <v>0.1527777761220932</v>
      </c>
      <c r="K90" s="39">
        <v>0.3214285671710968</v>
      </c>
      <c r="L90" s="39">
        <v>0.31999999284744263</v>
      </c>
      <c r="M90" s="39">
        <v>0.2800000011920929</v>
      </c>
      <c r="N90" s="31" t="s">
        <v>471</v>
      </c>
      <c r="O90" s="31" t="s">
        <v>472</v>
      </c>
      <c r="P90" s="39">
        <v>0.87096774578094482</v>
      </c>
      <c r="Q90" s="39">
        <v>0.30000001192092901</v>
      </c>
      <c r="R90" s="39">
        <v>1</v>
      </c>
      <c r="S90" s="39">
        <v>0.67000001668930054</v>
      </c>
      <c r="T90" s="39">
        <v>0.67000001668930054</v>
      </c>
    </row>
    <row r="91" spans="1:22" x14ac:dyDescent="0.25">
      <c r="A91" s="31" t="s">
        <v>311</v>
      </c>
      <c r="B91" s="31" t="s">
        <v>704</v>
      </c>
      <c r="C91" s="31" t="s">
        <v>705</v>
      </c>
      <c r="D91" s="31" t="s">
        <v>222</v>
      </c>
      <c r="E91" s="31" t="s">
        <v>132</v>
      </c>
      <c r="F91" s="65">
        <v>276</v>
      </c>
      <c r="G91" s="65">
        <v>146</v>
      </c>
      <c r="H91" s="65">
        <v>107</v>
      </c>
      <c r="I91" s="39">
        <v>0.20746888220310211</v>
      </c>
      <c r="J91" s="39">
        <v>0.18095238506793981</v>
      </c>
      <c r="K91" s="39">
        <v>0.38709676265716553</v>
      </c>
      <c r="L91" s="39">
        <v>0.42753621935844421</v>
      </c>
      <c r="M91" s="39">
        <v>0.12681159377098081</v>
      </c>
      <c r="N91" s="31" t="s">
        <v>473</v>
      </c>
      <c r="O91" s="31" t="s">
        <v>474</v>
      </c>
      <c r="P91" s="39">
        <v>0.89041095972061157</v>
      </c>
      <c r="Q91" s="39">
        <v>0.42056074738502502</v>
      </c>
      <c r="R91" s="39">
        <v>0.60846561193466187</v>
      </c>
      <c r="S91" s="39">
        <v>0.4166666567325592</v>
      </c>
      <c r="T91" s="39">
        <v>0.68478262424468994</v>
      </c>
    </row>
    <row r="92" spans="1:22" x14ac:dyDescent="0.25">
      <c r="A92" s="31" t="s">
        <v>311</v>
      </c>
      <c r="B92" s="31" t="s">
        <v>688</v>
      </c>
      <c r="C92" s="31" t="s">
        <v>689</v>
      </c>
      <c r="D92" s="31" t="s">
        <v>223</v>
      </c>
      <c r="E92" s="31" t="s">
        <v>71</v>
      </c>
      <c r="F92" s="65">
        <v>139</v>
      </c>
      <c r="G92" s="65">
        <v>88</v>
      </c>
      <c r="H92" s="65">
        <v>53</v>
      </c>
      <c r="I92" s="39">
        <v>0.25547444820404053</v>
      </c>
      <c r="J92" s="39">
        <v>0.22471910715103149</v>
      </c>
      <c r="K92" s="39">
        <v>0.3125</v>
      </c>
      <c r="L92" s="39">
        <v>0.49640288949012762</v>
      </c>
      <c r="M92" s="39">
        <v>2.158273383975029E-2</v>
      </c>
      <c r="N92" s="31" t="s">
        <v>475</v>
      </c>
      <c r="O92" s="31" t="s">
        <v>476</v>
      </c>
      <c r="P92" s="39">
        <v>0.84090906381607056</v>
      </c>
      <c r="Q92" s="39">
        <v>0.37735849618911738</v>
      </c>
      <c r="R92" s="39">
        <v>1</v>
      </c>
      <c r="S92" s="39">
        <v>0.84892088174819946</v>
      </c>
      <c r="T92" s="39">
        <v>0.84892088174819946</v>
      </c>
    </row>
    <row r="93" spans="1:22" x14ac:dyDescent="0.25">
      <c r="A93" s="31" t="s">
        <v>311</v>
      </c>
      <c r="B93" s="31" t="s">
        <v>710</v>
      </c>
      <c r="C93" s="31" t="s">
        <v>711</v>
      </c>
      <c r="D93" s="31" t="s">
        <v>224</v>
      </c>
      <c r="E93" s="31" t="s">
        <v>21</v>
      </c>
      <c r="F93" s="65">
        <v>432</v>
      </c>
      <c r="G93" s="65">
        <v>231</v>
      </c>
      <c r="H93" s="65">
        <v>135</v>
      </c>
      <c r="I93" s="39">
        <v>0.2634032666683197</v>
      </c>
      <c r="J93" s="39">
        <v>0.21782177686691279</v>
      </c>
      <c r="K93" s="39">
        <v>0.3730158805847168</v>
      </c>
      <c r="L93" s="39">
        <v>0.37268519401550287</v>
      </c>
      <c r="M93" s="39">
        <v>9.9537037312984467E-2</v>
      </c>
      <c r="N93" s="31" t="s">
        <v>477</v>
      </c>
      <c r="O93" s="31" t="s">
        <v>478</v>
      </c>
      <c r="P93" s="39">
        <v>0.70995670557022095</v>
      </c>
      <c r="Q93" s="39">
        <v>0.19259259104728699</v>
      </c>
      <c r="R93" s="39">
        <v>0.98475611209869385</v>
      </c>
      <c r="S93" s="39">
        <v>0.74768519401550293</v>
      </c>
      <c r="T93" s="39">
        <v>0.75925928354263306</v>
      </c>
    </row>
    <row r="94" spans="1:22" x14ac:dyDescent="0.25">
      <c r="A94" s="31" t="s">
        <v>311</v>
      </c>
      <c r="B94" s="31" t="s">
        <v>708</v>
      </c>
      <c r="C94" s="31" t="s">
        <v>709</v>
      </c>
      <c r="D94" s="31" t="s">
        <v>225</v>
      </c>
      <c r="E94" s="31" t="s">
        <v>118</v>
      </c>
      <c r="F94" s="65">
        <v>32</v>
      </c>
      <c r="G94" s="65" t="s">
        <v>267</v>
      </c>
      <c r="H94" s="65" t="s">
        <v>267</v>
      </c>
      <c r="I94" s="39">
        <v>0.15625</v>
      </c>
      <c r="J94" s="39">
        <v>0.1428571492433548</v>
      </c>
      <c r="K94" s="39">
        <v>0.1666666716337204</v>
      </c>
      <c r="L94" s="39">
        <v>0.1875</v>
      </c>
      <c r="M94" s="39">
        <v>0.40625</v>
      </c>
      <c r="N94" s="31" t="s">
        <v>267</v>
      </c>
      <c r="O94" s="31" t="s">
        <v>267</v>
      </c>
      <c r="P94" s="39" t="s">
        <v>267</v>
      </c>
      <c r="Q94" s="39" t="s">
        <v>267</v>
      </c>
      <c r="R94" s="39" t="s">
        <v>317</v>
      </c>
      <c r="S94" s="39" t="s">
        <v>317</v>
      </c>
      <c r="T94" s="39">
        <v>0.34375</v>
      </c>
    </row>
    <row r="95" spans="1:22" x14ac:dyDescent="0.25">
      <c r="A95" s="31" t="s">
        <v>311</v>
      </c>
      <c r="B95" s="31" t="s">
        <v>690</v>
      </c>
      <c r="C95" s="31" t="s">
        <v>691</v>
      </c>
      <c r="D95" s="31" t="s">
        <v>226</v>
      </c>
      <c r="E95" s="31" t="s">
        <v>629</v>
      </c>
      <c r="F95" s="65">
        <v>166</v>
      </c>
      <c r="G95" s="65">
        <v>87</v>
      </c>
      <c r="H95" s="65">
        <v>65</v>
      </c>
      <c r="I95" s="39">
        <v>0.17177914083004001</v>
      </c>
      <c r="J95" s="39">
        <v>0.14166666567325589</v>
      </c>
      <c r="K95" s="39">
        <v>0.25581395626068121</v>
      </c>
      <c r="L95" s="39">
        <v>0.2469879537820816</v>
      </c>
      <c r="M95" s="39">
        <v>0.15662650763988489</v>
      </c>
      <c r="N95" s="31" t="s">
        <v>479</v>
      </c>
      <c r="O95" s="31" t="s">
        <v>480</v>
      </c>
      <c r="P95" s="39">
        <v>0.57471263408660889</v>
      </c>
      <c r="Q95" s="39">
        <v>0.38461539149284357</v>
      </c>
      <c r="R95" s="39">
        <v>0.94690263271331787</v>
      </c>
      <c r="S95" s="39">
        <v>0.64457833766937256</v>
      </c>
      <c r="T95" s="39">
        <v>0.68072289228439331</v>
      </c>
    </row>
    <row r="96" spans="1:22" x14ac:dyDescent="0.25">
      <c r="A96" s="31" t="s">
        <v>311</v>
      </c>
      <c r="B96" s="31" t="s">
        <v>700</v>
      </c>
      <c r="C96" s="31" t="s">
        <v>701</v>
      </c>
      <c r="D96" s="31" t="s">
        <v>227</v>
      </c>
      <c r="E96" s="31" t="s">
        <v>54</v>
      </c>
      <c r="F96" s="65">
        <v>101</v>
      </c>
      <c r="G96" s="65">
        <v>62</v>
      </c>
      <c r="H96" s="65">
        <v>49</v>
      </c>
      <c r="I96" s="39">
        <v>0.19191919267177579</v>
      </c>
      <c r="J96" s="39">
        <v>0.13414634764194491</v>
      </c>
      <c r="K96" s="39">
        <v>0.47058823704719538</v>
      </c>
      <c r="L96" s="39">
        <v>0.4554455578327179</v>
      </c>
      <c r="M96" s="39">
        <v>2.9702970758080479E-2</v>
      </c>
      <c r="N96" s="31" t="s">
        <v>481</v>
      </c>
      <c r="O96" s="31" t="s">
        <v>482</v>
      </c>
      <c r="P96" s="39">
        <v>0.88709676265716553</v>
      </c>
      <c r="Q96" s="39">
        <v>0.77551019191741943</v>
      </c>
      <c r="R96" s="39">
        <v>0.95505619049072266</v>
      </c>
      <c r="S96" s="39">
        <v>0.84158414602279663</v>
      </c>
      <c r="T96" s="39">
        <v>0.88118809461593628</v>
      </c>
      <c r="V96" s="31"/>
    </row>
    <row r="97" spans="1:22" x14ac:dyDescent="0.25">
      <c r="A97" s="31" t="s">
        <v>311</v>
      </c>
      <c r="B97" s="31" t="s">
        <v>690</v>
      </c>
      <c r="C97" s="31" t="s">
        <v>691</v>
      </c>
      <c r="D97" s="31" t="s">
        <v>228</v>
      </c>
      <c r="E97" s="31" t="s">
        <v>126</v>
      </c>
      <c r="F97" s="65">
        <v>191</v>
      </c>
      <c r="G97" s="65">
        <v>125</v>
      </c>
      <c r="H97" s="65">
        <v>88</v>
      </c>
      <c r="I97" s="39">
        <v>0.17989417910575869</v>
      </c>
      <c r="J97" s="39">
        <v>0.10000000149011611</v>
      </c>
      <c r="K97" s="39">
        <v>0.40816327929496771</v>
      </c>
      <c r="L97" s="39">
        <v>0.41361257433891302</v>
      </c>
      <c r="M97" s="39">
        <v>0.20418848097324371</v>
      </c>
      <c r="N97" s="31" t="s">
        <v>483</v>
      </c>
      <c r="O97" s="31" t="s">
        <v>484</v>
      </c>
      <c r="P97" s="39">
        <v>0.84799998998641968</v>
      </c>
      <c r="Q97" s="39">
        <v>0.30681818723678589</v>
      </c>
      <c r="R97" s="39" t="s">
        <v>317</v>
      </c>
      <c r="S97" s="39" t="s">
        <v>317</v>
      </c>
      <c r="T97" s="39">
        <v>0.35078534483909612</v>
      </c>
      <c r="V97" s="31"/>
    </row>
    <row r="98" spans="1:22" x14ac:dyDescent="0.25">
      <c r="A98" s="31" t="s">
        <v>311</v>
      </c>
      <c r="B98" s="31" t="s">
        <v>722</v>
      </c>
      <c r="C98" s="31" t="s">
        <v>723</v>
      </c>
      <c r="D98" s="31" t="s">
        <v>229</v>
      </c>
      <c r="E98" s="31" t="s">
        <v>630</v>
      </c>
      <c r="F98" s="65">
        <v>341</v>
      </c>
      <c r="G98" s="65">
        <v>212</v>
      </c>
      <c r="H98" s="65">
        <v>150</v>
      </c>
      <c r="I98" s="39">
        <v>0.22848664224147799</v>
      </c>
      <c r="J98" s="39">
        <v>0.19188192486763</v>
      </c>
      <c r="K98" s="39">
        <v>0.37878787517547607</v>
      </c>
      <c r="L98" s="39">
        <v>0.40469208359718323</v>
      </c>
      <c r="M98" s="39">
        <v>0.1788856238126755</v>
      </c>
      <c r="N98" s="31" t="s">
        <v>485</v>
      </c>
      <c r="O98" s="31" t="s">
        <v>486</v>
      </c>
      <c r="P98" s="39">
        <v>0.59433960914611816</v>
      </c>
      <c r="Q98" s="39">
        <v>9.3333333730697632E-2</v>
      </c>
      <c r="R98" s="39" t="s">
        <v>317</v>
      </c>
      <c r="S98" s="39" t="s">
        <v>317</v>
      </c>
      <c r="T98" s="39">
        <v>0.28445747494697571</v>
      </c>
      <c r="V98" s="31"/>
    </row>
    <row r="99" spans="1:22" x14ac:dyDescent="0.25">
      <c r="A99" s="31" t="s">
        <v>311</v>
      </c>
      <c r="B99" s="31" t="s">
        <v>718</v>
      </c>
      <c r="C99" s="31" t="s">
        <v>719</v>
      </c>
      <c r="D99" s="31" t="s">
        <v>230</v>
      </c>
      <c r="E99" s="31" t="s">
        <v>40</v>
      </c>
      <c r="F99" s="65">
        <v>221</v>
      </c>
      <c r="G99" s="65">
        <v>117</v>
      </c>
      <c r="H99" s="65">
        <v>86</v>
      </c>
      <c r="I99" s="39">
        <v>0.18264840543270111</v>
      </c>
      <c r="J99" s="39">
        <v>0.15662650763988489</v>
      </c>
      <c r="K99" s="39">
        <v>0.2641509473323822</v>
      </c>
      <c r="L99" s="39">
        <v>0.34389141201972961</v>
      </c>
      <c r="M99" s="39">
        <v>0.28959277272224432</v>
      </c>
      <c r="N99" s="31" t="s">
        <v>487</v>
      </c>
      <c r="O99" s="31" t="s">
        <v>488</v>
      </c>
      <c r="P99" s="39">
        <v>0.85470086336135864</v>
      </c>
      <c r="Q99" s="39">
        <v>0.41860464215278631</v>
      </c>
      <c r="R99" s="39">
        <v>0.99009901285171509</v>
      </c>
      <c r="S99" s="39">
        <v>0.90497738122940063</v>
      </c>
      <c r="T99" s="39">
        <v>0.91402715444564819</v>
      </c>
      <c r="V99" s="31"/>
    </row>
    <row r="100" spans="1:22" x14ac:dyDescent="0.25">
      <c r="A100" s="31" t="s">
        <v>311</v>
      </c>
      <c r="B100" s="31" t="s">
        <v>698</v>
      </c>
      <c r="C100" s="31" t="s">
        <v>699</v>
      </c>
      <c r="D100" s="31" t="s">
        <v>231</v>
      </c>
      <c r="E100" s="31" t="s">
        <v>631</v>
      </c>
      <c r="F100" s="65">
        <v>105</v>
      </c>
      <c r="G100" s="65">
        <v>65</v>
      </c>
      <c r="H100" s="65">
        <v>42</v>
      </c>
      <c r="I100" s="39">
        <v>0.19417475163936609</v>
      </c>
      <c r="J100" s="39">
        <v>0.1891891956329346</v>
      </c>
      <c r="K100" s="39">
        <v>0.20689655840396881</v>
      </c>
      <c r="L100" s="39">
        <v>0.380952388048172</v>
      </c>
      <c r="M100" s="39">
        <v>9.5238097012042999E-2</v>
      </c>
      <c r="N100" s="31" t="s">
        <v>489</v>
      </c>
      <c r="O100" s="31" t="s">
        <v>371</v>
      </c>
      <c r="P100" s="39">
        <v>0.56923079490661621</v>
      </c>
      <c r="Q100" s="39">
        <v>0.28571429848670959</v>
      </c>
      <c r="R100" s="39">
        <v>0.9883720874786377</v>
      </c>
      <c r="S100" s="39">
        <v>0.8095238208770752</v>
      </c>
      <c r="T100" s="39">
        <v>0.81904762983322144</v>
      </c>
      <c r="V100" s="31"/>
    </row>
    <row r="101" spans="1:22" x14ac:dyDescent="0.25">
      <c r="A101" s="31" t="s">
        <v>311</v>
      </c>
      <c r="B101" s="31" t="s">
        <v>698</v>
      </c>
      <c r="C101" s="31" t="s">
        <v>699</v>
      </c>
      <c r="D101" s="31" t="s">
        <v>232</v>
      </c>
      <c r="E101" s="31" t="s">
        <v>35</v>
      </c>
      <c r="F101" s="65">
        <v>119</v>
      </c>
      <c r="G101" s="65">
        <v>73</v>
      </c>
      <c r="H101" s="65">
        <v>53</v>
      </c>
      <c r="I101" s="39">
        <v>0.19658119976520541</v>
      </c>
      <c r="J101" s="39">
        <v>0.18604651093482971</v>
      </c>
      <c r="K101" s="39">
        <v>0.22580644488334661</v>
      </c>
      <c r="L101" s="39">
        <v>0.47899159789085388</v>
      </c>
      <c r="M101" s="39">
        <v>0.10084033757448201</v>
      </c>
      <c r="N101" s="31" t="s">
        <v>490</v>
      </c>
      <c r="O101" s="31" t="s">
        <v>491</v>
      </c>
      <c r="P101" s="39">
        <v>0.78082191944122314</v>
      </c>
      <c r="Q101" s="39">
        <v>0.33962264657020569</v>
      </c>
      <c r="R101" s="39">
        <v>1</v>
      </c>
      <c r="S101" s="39">
        <v>0.78151261806488037</v>
      </c>
      <c r="T101" s="39">
        <v>0.78151261806488037</v>
      </c>
      <c r="V101" s="31"/>
    </row>
    <row r="102" spans="1:22" x14ac:dyDescent="0.25">
      <c r="A102" s="31" t="s">
        <v>311</v>
      </c>
      <c r="B102" s="31" t="s">
        <v>690</v>
      </c>
      <c r="C102" s="31" t="s">
        <v>691</v>
      </c>
      <c r="D102" s="31" t="s">
        <v>233</v>
      </c>
      <c r="E102" s="31" t="s">
        <v>127</v>
      </c>
      <c r="F102" s="65">
        <v>201</v>
      </c>
      <c r="G102" s="65">
        <v>126</v>
      </c>
      <c r="H102" s="65">
        <v>91</v>
      </c>
      <c r="I102" s="39">
        <v>0.19597989320754999</v>
      </c>
      <c r="J102" s="39">
        <v>0.1666666716337204</v>
      </c>
      <c r="K102" s="39">
        <v>0.25373134016990662</v>
      </c>
      <c r="L102" s="39">
        <v>9.4527363777160645E-2</v>
      </c>
      <c r="M102" s="39">
        <v>0.58706468343734741</v>
      </c>
      <c r="N102" s="31" t="s">
        <v>492</v>
      </c>
      <c r="O102" s="31" t="s">
        <v>493</v>
      </c>
      <c r="P102" s="39">
        <v>0.70634919404983521</v>
      </c>
      <c r="Q102" s="39">
        <v>0.1868131905794144</v>
      </c>
      <c r="R102" s="39">
        <v>0.91150444746017456</v>
      </c>
      <c r="S102" s="39">
        <v>0.51243782043457031</v>
      </c>
      <c r="T102" s="39">
        <v>0.56218904256820679</v>
      </c>
      <c r="V102" s="31"/>
    </row>
    <row r="103" spans="1:22" x14ac:dyDescent="0.25">
      <c r="A103" s="31" t="s">
        <v>311</v>
      </c>
      <c r="B103" s="31" t="s">
        <v>726</v>
      </c>
      <c r="C103" s="31" t="s">
        <v>727</v>
      </c>
      <c r="D103" s="31" t="s">
        <v>234</v>
      </c>
      <c r="E103" s="31" t="s">
        <v>632</v>
      </c>
      <c r="F103" s="65">
        <v>167</v>
      </c>
      <c r="G103" s="65">
        <v>106</v>
      </c>
      <c r="H103" s="65">
        <v>63</v>
      </c>
      <c r="I103" s="39">
        <v>0.19760479032993319</v>
      </c>
      <c r="J103" s="39">
        <v>0.14814814925193789</v>
      </c>
      <c r="K103" s="39">
        <v>0.40625</v>
      </c>
      <c r="L103" s="39">
        <v>0.49101796746253967</v>
      </c>
      <c r="M103" s="39">
        <v>8.9820362627506256E-2</v>
      </c>
      <c r="N103" s="31" t="s">
        <v>494</v>
      </c>
      <c r="O103" s="31" t="s">
        <v>495</v>
      </c>
      <c r="P103" s="39">
        <v>0.78301888704299927</v>
      </c>
      <c r="Q103" s="39">
        <v>0.2222222238779068</v>
      </c>
      <c r="R103" s="39">
        <v>1</v>
      </c>
      <c r="S103" s="39">
        <v>0.90419161319732666</v>
      </c>
      <c r="T103" s="39">
        <v>0.90419161319732666</v>
      </c>
    </row>
    <row r="104" spans="1:22" x14ac:dyDescent="0.25">
      <c r="A104" s="31" t="s">
        <v>311</v>
      </c>
      <c r="B104" s="31" t="s">
        <v>700</v>
      </c>
      <c r="C104" s="31" t="s">
        <v>701</v>
      </c>
      <c r="D104" s="31" t="s">
        <v>235</v>
      </c>
      <c r="E104" s="31" t="s">
        <v>55</v>
      </c>
      <c r="F104" s="65">
        <v>110</v>
      </c>
      <c r="G104" s="65">
        <v>62</v>
      </c>
      <c r="H104" s="65">
        <v>45</v>
      </c>
      <c r="I104" s="39">
        <v>0.10091742873191829</v>
      </c>
      <c r="J104" s="39">
        <v>0.1086956486105919</v>
      </c>
      <c r="K104" s="39">
        <v>5.8823529630899429E-2</v>
      </c>
      <c r="L104" s="39">
        <v>0.29090908169746399</v>
      </c>
      <c r="M104" s="39">
        <v>0.43636363744735718</v>
      </c>
      <c r="N104" s="31" t="s">
        <v>496</v>
      </c>
      <c r="O104" s="31" t="s">
        <v>497</v>
      </c>
      <c r="P104" s="39">
        <v>0.77419352531433105</v>
      </c>
      <c r="Q104" s="39">
        <v>0.28888890147209167</v>
      </c>
      <c r="R104" s="39" t="s">
        <v>317</v>
      </c>
      <c r="S104" s="39" t="s">
        <v>317</v>
      </c>
      <c r="T104" s="39">
        <v>0.14545454084873199</v>
      </c>
    </row>
    <row r="105" spans="1:22" x14ac:dyDescent="0.25">
      <c r="A105" s="31" t="s">
        <v>311</v>
      </c>
      <c r="B105" s="31" t="s">
        <v>696</v>
      </c>
      <c r="C105" s="31" t="s">
        <v>697</v>
      </c>
      <c r="D105" s="31" t="s">
        <v>236</v>
      </c>
      <c r="E105" s="31" t="s">
        <v>81</v>
      </c>
      <c r="F105" s="65">
        <v>113</v>
      </c>
      <c r="G105" s="65">
        <v>54</v>
      </c>
      <c r="H105" s="65">
        <v>42</v>
      </c>
      <c r="I105" s="39">
        <v>0.28571429848670959</v>
      </c>
      <c r="J105" s="39">
        <v>0.25316455960273743</v>
      </c>
      <c r="K105" s="39">
        <v>0.36363637447357178</v>
      </c>
      <c r="L105" s="39">
        <v>0.27433627843856812</v>
      </c>
      <c r="M105" s="39">
        <v>0.24778760969638819</v>
      </c>
      <c r="N105" s="31" t="s">
        <v>498</v>
      </c>
      <c r="O105" s="31" t="s">
        <v>499</v>
      </c>
      <c r="P105" s="39">
        <v>0.68518519401550293</v>
      </c>
      <c r="Q105" s="39">
        <v>0.4047619104385376</v>
      </c>
      <c r="R105" s="39" t="s">
        <v>317</v>
      </c>
      <c r="S105" s="39" t="s">
        <v>317</v>
      </c>
      <c r="T105" s="39">
        <v>7.0796459913253784E-2</v>
      </c>
    </row>
    <row r="106" spans="1:22" x14ac:dyDescent="0.25">
      <c r="A106" s="31" t="s">
        <v>311</v>
      </c>
      <c r="B106" s="31" t="s">
        <v>724</v>
      </c>
      <c r="C106" s="31" t="s">
        <v>725</v>
      </c>
      <c r="D106" s="31" t="s">
        <v>237</v>
      </c>
      <c r="E106" s="31" t="s">
        <v>30</v>
      </c>
      <c r="F106" s="65">
        <v>257</v>
      </c>
      <c r="G106" s="65">
        <v>158</v>
      </c>
      <c r="H106" s="65">
        <v>119</v>
      </c>
      <c r="I106" s="39">
        <v>0.22440944612026209</v>
      </c>
      <c r="J106" s="39">
        <v>0.19902913272380829</v>
      </c>
      <c r="K106" s="39">
        <v>0.3333333432674408</v>
      </c>
      <c r="L106" s="39">
        <v>0.38910505175590521</v>
      </c>
      <c r="M106" s="39">
        <v>0.27237352728843689</v>
      </c>
      <c r="N106" s="31" t="s">
        <v>500</v>
      </c>
      <c r="O106" s="31" t="s">
        <v>501</v>
      </c>
      <c r="P106" s="39">
        <v>0.68987339735031128</v>
      </c>
      <c r="Q106" s="39">
        <v>0.43697479367256159</v>
      </c>
      <c r="R106" s="39">
        <v>0.94303798675537109</v>
      </c>
      <c r="S106" s="39">
        <v>0.57976651191711426</v>
      </c>
      <c r="T106" s="39">
        <v>0.61478596925735474</v>
      </c>
    </row>
    <row r="107" spans="1:22" x14ac:dyDescent="0.25">
      <c r="A107" s="31" t="s">
        <v>311</v>
      </c>
      <c r="B107" s="31" t="s">
        <v>690</v>
      </c>
      <c r="C107" s="31" t="s">
        <v>691</v>
      </c>
      <c r="D107" s="31" t="s">
        <v>238</v>
      </c>
      <c r="E107" s="31" t="s">
        <v>128</v>
      </c>
      <c r="F107" s="65">
        <v>130</v>
      </c>
      <c r="G107" s="65">
        <v>89</v>
      </c>
      <c r="H107" s="65">
        <v>54</v>
      </c>
      <c r="I107" s="39">
        <v>0.203125</v>
      </c>
      <c r="J107" s="39">
        <v>0.14634145796298981</v>
      </c>
      <c r="K107" s="39">
        <v>0.30434781312942499</v>
      </c>
      <c r="L107" s="39">
        <v>0.48461538553237921</v>
      </c>
      <c r="M107" s="39">
        <v>0.1076923087239265</v>
      </c>
      <c r="N107" s="31" t="s">
        <v>502</v>
      </c>
      <c r="O107" s="31" t="s">
        <v>503</v>
      </c>
      <c r="P107" s="39">
        <v>0.68539327383041382</v>
      </c>
      <c r="Q107" s="39">
        <v>0.35185185074806208</v>
      </c>
      <c r="R107" s="39">
        <v>0.94017094373703003</v>
      </c>
      <c r="S107" s="39">
        <v>0.8461538553237915</v>
      </c>
      <c r="T107" s="39">
        <v>0.89999997615814209</v>
      </c>
    </row>
    <row r="108" spans="1:22" x14ac:dyDescent="0.25">
      <c r="A108" s="31" t="s">
        <v>311</v>
      </c>
      <c r="B108" s="31" t="s">
        <v>714</v>
      </c>
      <c r="C108" s="31" t="s">
        <v>715</v>
      </c>
      <c r="D108" s="31" t="s">
        <v>239</v>
      </c>
      <c r="E108" s="31" t="s">
        <v>114</v>
      </c>
      <c r="F108" s="65">
        <v>261</v>
      </c>
      <c r="G108" s="65">
        <v>169</v>
      </c>
      <c r="H108" s="65">
        <v>140</v>
      </c>
      <c r="I108" s="39">
        <v>0.2209302335977554</v>
      </c>
      <c r="J108" s="39">
        <v>0.17777778208255771</v>
      </c>
      <c r="K108" s="39">
        <v>0.32051283121109009</v>
      </c>
      <c r="L108" s="39">
        <v>0.4444444477558136</v>
      </c>
      <c r="M108" s="39">
        <v>9.9616855382919312E-2</v>
      </c>
      <c r="N108" s="31" t="s">
        <v>504</v>
      </c>
      <c r="O108" s="31" t="s">
        <v>505</v>
      </c>
      <c r="P108" s="39">
        <v>0.50887572765350342</v>
      </c>
      <c r="Q108" s="39">
        <v>0.22142857313156131</v>
      </c>
      <c r="R108" s="39">
        <v>0.9866071343421936</v>
      </c>
      <c r="S108" s="39">
        <v>0.84674328565597534</v>
      </c>
      <c r="T108" s="39">
        <v>0.85823756456375122</v>
      </c>
    </row>
    <row r="109" spans="1:22" x14ac:dyDescent="0.25">
      <c r="A109" s="31" t="s">
        <v>311</v>
      </c>
      <c r="B109" s="31" t="s">
        <v>722</v>
      </c>
      <c r="C109" s="31" t="s">
        <v>723</v>
      </c>
      <c r="D109" s="31" t="s">
        <v>240</v>
      </c>
      <c r="E109" s="31" t="s">
        <v>104</v>
      </c>
      <c r="F109" s="65">
        <v>261</v>
      </c>
      <c r="G109" s="65">
        <v>159</v>
      </c>
      <c r="H109" s="65">
        <v>95</v>
      </c>
      <c r="I109" s="39">
        <v>0.19230769574642179</v>
      </c>
      <c r="J109" s="39">
        <v>0.19459459185600281</v>
      </c>
      <c r="K109" s="39">
        <v>0.18666666746139529</v>
      </c>
      <c r="L109" s="39">
        <v>0.41379311680793762</v>
      </c>
      <c r="M109" s="39">
        <v>9.9616855382919312E-2</v>
      </c>
      <c r="N109" s="31" t="s">
        <v>506</v>
      </c>
      <c r="O109" s="31" t="s">
        <v>507</v>
      </c>
      <c r="P109" s="39">
        <v>0.75471699237823486</v>
      </c>
      <c r="Q109" s="39">
        <v>6.3157893717288971E-2</v>
      </c>
      <c r="R109" s="39" t="s">
        <v>317</v>
      </c>
      <c r="S109" s="39" t="s">
        <v>317</v>
      </c>
      <c r="T109" s="39">
        <v>0.17241379618644709</v>
      </c>
    </row>
    <row r="110" spans="1:22" x14ac:dyDescent="0.25">
      <c r="A110" s="31" t="s">
        <v>311</v>
      </c>
      <c r="B110" s="31" t="s">
        <v>722</v>
      </c>
      <c r="C110" s="31" t="s">
        <v>723</v>
      </c>
      <c r="D110" s="31" t="s">
        <v>241</v>
      </c>
      <c r="E110" s="31" t="s">
        <v>633</v>
      </c>
      <c r="F110" s="65">
        <v>318</v>
      </c>
      <c r="G110" s="65">
        <v>223</v>
      </c>
      <c r="H110" s="65">
        <v>129</v>
      </c>
      <c r="I110" s="39">
        <v>0.161290317773819</v>
      </c>
      <c r="J110" s="39">
        <v>0.15021459758281711</v>
      </c>
      <c r="K110" s="39">
        <v>0.19480518996715551</v>
      </c>
      <c r="L110" s="39">
        <v>0.33018869161605829</v>
      </c>
      <c r="M110" s="39">
        <v>0.27044025063514709</v>
      </c>
      <c r="N110" s="31" t="s">
        <v>508</v>
      </c>
      <c r="O110" s="31" t="s">
        <v>509</v>
      </c>
      <c r="P110" s="39">
        <v>0.80269056558609009</v>
      </c>
      <c r="Q110" s="39">
        <v>0.1705426424741745</v>
      </c>
      <c r="R110" s="39" t="s">
        <v>317</v>
      </c>
      <c r="S110" s="39" t="s">
        <v>317</v>
      </c>
      <c r="T110" s="39">
        <v>0.4716981053352356</v>
      </c>
    </row>
    <row r="111" spans="1:22" x14ac:dyDescent="0.25">
      <c r="A111" s="31" t="s">
        <v>311</v>
      </c>
      <c r="B111" s="31" t="s">
        <v>724</v>
      </c>
      <c r="C111" s="31" t="s">
        <v>725</v>
      </c>
      <c r="D111" s="31" t="s">
        <v>242</v>
      </c>
      <c r="E111" s="31" t="s">
        <v>31</v>
      </c>
      <c r="F111" s="65">
        <v>165</v>
      </c>
      <c r="G111" s="65">
        <v>109</v>
      </c>
      <c r="H111" s="65">
        <v>80</v>
      </c>
      <c r="I111" s="39">
        <v>0.20754717290401459</v>
      </c>
      <c r="J111" s="39">
        <v>0.16535432636737821</v>
      </c>
      <c r="K111" s="39">
        <v>0.375</v>
      </c>
      <c r="L111" s="39">
        <v>0.3696969747543335</v>
      </c>
      <c r="M111" s="39">
        <v>0.18181818723678589</v>
      </c>
      <c r="N111" s="31" t="s">
        <v>510</v>
      </c>
      <c r="O111" s="31" t="s">
        <v>511</v>
      </c>
      <c r="P111" s="39">
        <v>0.69724768400192261</v>
      </c>
      <c r="Q111" s="39">
        <v>0.42500001192092901</v>
      </c>
      <c r="R111" s="39">
        <v>0.95402300357818604</v>
      </c>
      <c r="S111" s="39">
        <v>0.50303030014038086</v>
      </c>
      <c r="T111" s="39">
        <v>0.52727270126342773</v>
      </c>
    </row>
    <row r="112" spans="1:22" x14ac:dyDescent="0.25">
      <c r="A112" s="31" t="s">
        <v>311</v>
      </c>
      <c r="B112" s="31" t="s">
        <v>706</v>
      </c>
      <c r="C112" s="31" t="s">
        <v>707</v>
      </c>
      <c r="D112" s="31" t="s">
        <v>243</v>
      </c>
      <c r="E112" s="31" t="s">
        <v>634</v>
      </c>
      <c r="F112" s="65">
        <v>143</v>
      </c>
      <c r="G112" s="65">
        <v>70</v>
      </c>
      <c r="H112" s="65">
        <v>51</v>
      </c>
      <c r="I112" s="39">
        <v>0.25874125957489008</v>
      </c>
      <c r="J112" s="39">
        <v>0.18999999761581421</v>
      </c>
      <c r="K112" s="39">
        <v>0.41860464215278631</v>
      </c>
      <c r="L112" s="39">
        <v>0.52447551488876343</v>
      </c>
      <c r="M112" s="39">
        <v>2.7972027659416199E-2</v>
      </c>
      <c r="N112" s="31" t="s">
        <v>512</v>
      </c>
      <c r="O112" s="31" t="s">
        <v>513</v>
      </c>
      <c r="P112" s="39">
        <v>0.8571428656578064</v>
      </c>
      <c r="Q112" s="39">
        <v>0.37254902720451349</v>
      </c>
      <c r="R112" s="39">
        <v>0.9196428656578064</v>
      </c>
      <c r="S112" s="39">
        <v>0.72027969360351563</v>
      </c>
      <c r="T112" s="39">
        <v>0.78321677446365356</v>
      </c>
    </row>
    <row r="113" spans="1:20" x14ac:dyDescent="0.25">
      <c r="A113" s="31" t="s">
        <v>311</v>
      </c>
      <c r="B113" s="31" t="s">
        <v>706</v>
      </c>
      <c r="C113" s="31" t="s">
        <v>707</v>
      </c>
      <c r="D113" s="31" t="s">
        <v>244</v>
      </c>
      <c r="E113" s="31" t="s">
        <v>98</v>
      </c>
      <c r="F113" s="65">
        <v>89</v>
      </c>
      <c r="G113" s="65">
        <v>50</v>
      </c>
      <c r="H113" s="65">
        <v>46</v>
      </c>
      <c r="I113" s="39">
        <v>0.34090909361839289</v>
      </c>
      <c r="J113" s="39">
        <v>0.30645161867141718</v>
      </c>
      <c r="K113" s="39">
        <v>0.42307692766189581</v>
      </c>
      <c r="L113" s="39">
        <v>0.42696627974510187</v>
      </c>
      <c r="M113" s="39">
        <v>0.1011235937476158</v>
      </c>
      <c r="N113" s="31" t="s">
        <v>514</v>
      </c>
      <c r="O113" s="31" t="s">
        <v>515</v>
      </c>
      <c r="P113" s="39">
        <v>0.80000001192092896</v>
      </c>
      <c r="Q113" s="39">
        <v>0.3695652186870575</v>
      </c>
      <c r="R113" s="39">
        <v>0.97142857313156128</v>
      </c>
      <c r="S113" s="39">
        <v>0.76404494047164917</v>
      </c>
      <c r="T113" s="39">
        <v>0.78651684522628784</v>
      </c>
    </row>
    <row r="114" spans="1:20" x14ac:dyDescent="0.25">
      <c r="A114" s="31" t="s">
        <v>311</v>
      </c>
      <c r="B114" s="31" t="s">
        <v>688</v>
      </c>
      <c r="C114" s="31" t="s">
        <v>689</v>
      </c>
      <c r="D114" s="31" t="s">
        <v>245</v>
      </c>
      <c r="E114" s="31" t="s">
        <v>73</v>
      </c>
      <c r="F114" s="65">
        <v>129</v>
      </c>
      <c r="G114" s="65">
        <v>76</v>
      </c>
      <c r="H114" s="65">
        <v>56</v>
      </c>
      <c r="I114" s="39">
        <v>0.1705426424741745</v>
      </c>
      <c r="J114" s="39">
        <v>0.15662650763988489</v>
      </c>
      <c r="K114" s="39">
        <v>0.19565217196941381</v>
      </c>
      <c r="L114" s="39">
        <v>0.43410852551460272</v>
      </c>
      <c r="M114" s="39">
        <v>6.2015503644943237E-2</v>
      </c>
      <c r="N114" s="31" t="s">
        <v>516</v>
      </c>
      <c r="O114" s="31" t="s">
        <v>517</v>
      </c>
      <c r="P114" s="39">
        <v>0.84210526943206787</v>
      </c>
      <c r="Q114" s="39">
        <v>0.33928570151329041</v>
      </c>
      <c r="R114" s="39">
        <v>1</v>
      </c>
      <c r="S114" s="39">
        <v>0.65891474485397339</v>
      </c>
      <c r="T114" s="39">
        <v>0.65891474485397339</v>
      </c>
    </row>
    <row r="115" spans="1:20" x14ac:dyDescent="0.25">
      <c r="A115" s="31" t="s">
        <v>311</v>
      </c>
      <c r="B115" s="31" t="s">
        <v>710</v>
      </c>
      <c r="C115" s="31" t="s">
        <v>711</v>
      </c>
      <c r="D115" s="31" t="s">
        <v>246</v>
      </c>
      <c r="E115" s="31" t="s">
        <v>22</v>
      </c>
      <c r="F115" s="65">
        <v>242</v>
      </c>
      <c r="G115" s="65">
        <v>153</v>
      </c>
      <c r="H115" s="65">
        <v>101</v>
      </c>
      <c r="I115" s="39">
        <v>0.2142857164144516</v>
      </c>
      <c r="J115" s="39">
        <v>0.1761658042669296</v>
      </c>
      <c r="K115" s="39">
        <v>0.37777778506278992</v>
      </c>
      <c r="L115" s="39">
        <v>0.42975205183029169</v>
      </c>
      <c r="M115" s="39">
        <v>0.1157024800777435</v>
      </c>
      <c r="N115" s="31" t="s">
        <v>518</v>
      </c>
      <c r="O115" s="31" t="s">
        <v>519</v>
      </c>
      <c r="P115" s="39">
        <v>0.75816994905471802</v>
      </c>
      <c r="Q115" s="39">
        <v>0.2475247532129288</v>
      </c>
      <c r="R115" s="39">
        <v>0.95959597826004028</v>
      </c>
      <c r="S115" s="39">
        <v>0.78512394428253174</v>
      </c>
      <c r="T115" s="39">
        <v>0.81818181276321411</v>
      </c>
    </row>
    <row r="116" spans="1:20" x14ac:dyDescent="0.25">
      <c r="A116" s="31" t="s">
        <v>311</v>
      </c>
      <c r="B116" s="31" t="s">
        <v>712</v>
      </c>
      <c r="C116" s="31" t="s">
        <v>713</v>
      </c>
      <c r="D116" s="31" t="s">
        <v>247</v>
      </c>
      <c r="E116" s="31" t="s">
        <v>635</v>
      </c>
      <c r="F116" s="65">
        <v>116</v>
      </c>
      <c r="G116" s="65">
        <v>59</v>
      </c>
      <c r="H116" s="65">
        <v>43</v>
      </c>
      <c r="I116" s="39">
        <v>0.24347825348377231</v>
      </c>
      <c r="J116" s="39">
        <v>0.2028985470533371</v>
      </c>
      <c r="K116" s="39">
        <v>0.30434781312942499</v>
      </c>
      <c r="L116" s="39">
        <v>0.47413793206214899</v>
      </c>
      <c r="M116" s="39">
        <v>4.3103449046611793E-2</v>
      </c>
      <c r="N116" s="31" t="s">
        <v>520</v>
      </c>
      <c r="O116" s="31" t="s">
        <v>521</v>
      </c>
      <c r="P116" s="39">
        <v>0.81355929374694824</v>
      </c>
      <c r="Q116" s="39">
        <v>0.34883719682693481</v>
      </c>
      <c r="R116" s="39">
        <v>0.68493151664733887</v>
      </c>
      <c r="S116" s="39">
        <v>0.43103447556495672</v>
      </c>
      <c r="T116" s="39">
        <v>0.62931036949157715</v>
      </c>
    </row>
    <row r="117" spans="1:20" x14ac:dyDescent="0.25">
      <c r="A117" s="31" t="s">
        <v>311</v>
      </c>
      <c r="B117" s="31" t="s">
        <v>704</v>
      </c>
      <c r="C117" s="31" t="s">
        <v>705</v>
      </c>
      <c r="D117" s="31" t="s">
        <v>248</v>
      </c>
      <c r="E117" s="31" t="s">
        <v>133</v>
      </c>
      <c r="F117" s="65">
        <v>168</v>
      </c>
      <c r="G117" s="65">
        <v>103</v>
      </c>
      <c r="H117" s="65">
        <v>66</v>
      </c>
      <c r="I117" s="39">
        <v>0.20958083868026731</v>
      </c>
      <c r="J117" s="39">
        <v>0.14529915153980261</v>
      </c>
      <c r="K117" s="39">
        <v>0.36000001430511469</v>
      </c>
      <c r="L117" s="39">
        <v>0.25</v>
      </c>
      <c r="M117" s="39">
        <v>0.3095238208770752</v>
      </c>
      <c r="N117" s="31" t="s">
        <v>522</v>
      </c>
      <c r="O117" s="31" t="s">
        <v>523</v>
      </c>
      <c r="P117" s="39">
        <v>0.84466022253036499</v>
      </c>
      <c r="Q117" s="39">
        <v>0.34848484396934509</v>
      </c>
      <c r="R117" s="39">
        <v>0.96551722288131714</v>
      </c>
      <c r="S117" s="39">
        <v>0.83333331346511841</v>
      </c>
      <c r="T117" s="39">
        <v>0.86309522390365601</v>
      </c>
    </row>
    <row r="118" spans="1:20" x14ac:dyDescent="0.25">
      <c r="A118" s="31" t="s">
        <v>311</v>
      </c>
      <c r="B118" s="31" t="s">
        <v>722</v>
      </c>
      <c r="C118" s="31" t="s">
        <v>723</v>
      </c>
      <c r="D118" s="31" t="s">
        <v>249</v>
      </c>
      <c r="E118" s="31" t="s">
        <v>106</v>
      </c>
      <c r="F118" s="65">
        <v>286</v>
      </c>
      <c r="G118" s="65">
        <v>139</v>
      </c>
      <c r="H118" s="65">
        <v>92</v>
      </c>
      <c r="I118" s="39">
        <v>0.1368421018123627</v>
      </c>
      <c r="J118" s="39">
        <v>0.13419912755489349</v>
      </c>
      <c r="K118" s="39">
        <v>0.14814814925193789</v>
      </c>
      <c r="L118" s="39">
        <v>0.28321677446365362</v>
      </c>
      <c r="M118" s="39">
        <v>0.20279720425605771</v>
      </c>
      <c r="N118" s="31" t="s">
        <v>524</v>
      </c>
      <c r="O118" s="31" t="s">
        <v>525</v>
      </c>
      <c r="P118" s="39">
        <v>0.5899280309677124</v>
      </c>
      <c r="Q118" s="39">
        <v>0.1086956486105919</v>
      </c>
      <c r="R118" s="39">
        <v>0.94329899549484253</v>
      </c>
      <c r="S118" s="39">
        <v>0.63986015319824219</v>
      </c>
      <c r="T118" s="39">
        <v>0.67832165956497192</v>
      </c>
    </row>
    <row r="119" spans="1:20" x14ac:dyDescent="0.25">
      <c r="A119" s="31" t="s">
        <v>311</v>
      </c>
      <c r="B119" s="31" t="s">
        <v>698</v>
      </c>
      <c r="C119" s="31" t="s">
        <v>699</v>
      </c>
      <c r="D119" s="31" t="s">
        <v>250</v>
      </c>
      <c r="E119" s="31" t="s">
        <v>36</v>
      </c>
      <c r="F119" s="65">
        <v>148</v>
      </c>
      <c r="G119" s="65">
        <v>101</v>
      </c>
      <c r="H119" s="65">
        <v>53</v>
      </c>
      <c r="I119" s="39">
        <v>0.1088435351848602</v>
      </c>
      <c r="J119" s="39">
        <v>7.5000002980232239E-2</v>
      </c>
      <c r="K119" s="39">
        <v>0.25925925374031072</v>
      </c>
      <c r="L119" s="39">
        <v>0.31756755709648132</v>
      </c>
      <c r="M119" s="39">
        <v>0.27702704071998602</v>
      </c>
      <c r="N119" s="31" t="s">
        <v>526</v>
      </c>
      <c r="O119" s="31" t="s">
        <v>527</v>
      </c>
      <c r="P119" s="39">
        <v>0.71287131309509277</v>
      </c>
      <c r="Q119" s="39">
        <v>0.32075470685958862</v>
      </c>
      <c r="R119" s="39" t="s">
        <v>317</v>
      </c>
      <c r="S119" s="39" t="s">
        <v>317</v>
      </c>
      <c r="T119" s="39">
        <v>0.40540540218353271</v>
      </c>
    </row>
    <row r="120" spans="1:20" x14ac:dyDescent="0.25">
      <c r="A120" s="31" t="s">
        <v>311</v>
      </c>
      <c r="B120" s="31" t="s">
        <v>704</v>
      </c>
      <c r="C120" s="31" t="s">
        <v>705</v>
      </c>
      <c r="D120" s="31" t="s">
        <v>251</v>
      </c>
      <c r="E120" s="31" t="s">
        <v>636</v>
      </c>
      <c r="F120" s="65">
        <v>214</v>
      </c>
      <c r="G120" s="65">
        <v>113</v>
      </c>
      <c r="H120" s="65">
        <v>71</v>
      </c>
      <c r="I120" s="39">
        <v>0.20095694065093991</v>
      </c>
      <c r="J120" s="39">
        <v>0.13868613541126251</v>
      </c>
      <c r="K120" s="39">
        <v>0.3194444477558136</v>
      </c>
      <c r="L120" s="39">
        <v>0.3644859790802002</v>
      </c>
      <c r="M120" s="39">
        <v>0.200934574007988</v>
      </c>
      <c r="N120" s="31" t="s">
        <v>528</v>
      </c>
      <c r="O120" s="31" t="s">
        <v>529</v>
      </c>
      <c r="P120" s="39">
        <v>0.72566372156143188</v>
      </c>
      <c r="Q120" s="39">
        <v>0.18309858441352839</v>
      </c>
      <c r="R120" s="39">
        <v>0.25490197539329529</v>
      </c>
      <c r="S120" s="39">
        <v>0.1822429895401001</v>
      </c>
      <c r="T120" s="39">
        <v>0.71495324373245239</v>
      </c>
    </row>
    <row r="121" spans="1:20" x14ac:dyDescent="0.25">
      <c r="A121" s="31" t="s">
        <v>311</v>
      </c>
      <c r="B121" s="31" t="s">
        <v>710</v>
      </c>
      <c r="C121" s="31" t="s">
        <v>711</v>
      </c>
      <c r="D121" s="31" t="s">
        <v>252</v>
      </c>
      <c r="E121" s="31" t="s">
        <v>23</v>
      </c>
      <c r="F121" s="65">
        <v>150</v>
      </c>
      <c r="G121" s="65">
        <v>99</v>
      </c>
      <c r="H121" s="65">
        <v>57</v>
      </c>
      <c r="I121" s="39">
        <v>0.30872482061386108</v>
      </c>
      <c r="J121" s="39">
        <v>0.24242424964904791</v>
      </c>
      <c r="K121" s="39">
        <v>0.43999999761581421</v>
      </c>
      <c r="L121" s="39">
        <v>0.48666667938232422</v>
      </c>
      <c r="M121" s="39">
        <v>8.6666665971279144E-2</v>
      </c>
      <c r="N121" s="31" t="s">
        <v>530</v>
      </c>
      <c r="O121" s="31" t="s">
        <v>531</v>
      </c>
      <c r="P121" s="39">
        <v>0.86868685483932495</v>
      </c>
      <c r="Q121" s="39">
        <v>0.1929824501276016</v>
      </c>
      <c r="R121" s="39">
        <v>1</v>
      </c>
      <c r="S121" s="39">
        <v>0.72666668891906738</v>
      </c>
      <c r="T121" s="39">
        <v>0.72666668891906738</v>
      </c>
    </row>
    <row r="122" spans="1:20" x14ac:dyDescent="0.25">
      <c r="A122" s="31" t="s">
        <v>311</v>
      </c>
      <c r="B122" s="31" t="s">
        <v>726</v>
      </c>
      <c r="C122" s="31" t="s">
        <v>727</v>
      </c>
      <c r="D122" s="31" t="s">
        <v>253</v>
      </c>
      <c r="E122" s="31" t="s">
        <v>64</v>
      </c>
      <c r="F122" s="65">
        <v>170</v>
      </c>
      <c r="G122" s="65">
        <v>97</v>
      </c>
      <c r="H122" s="65">
        <v>56</v>
      </c>
      <c r="I122" s="39">
        <v>0.21301774680614469</v>
      </c>
      <c r="J122" s="39">
        <v>0.19259259104728699</v>
      </c>
      <c r="K122" s="39">
        <v>0.29411765933036799</v>
      </c>
      <c r="L122" s="39">
        <v>0.52941179275512695</v>
      </c>
      <c r="M122" s="39">
        <v>4.117647185921669E-2</v>
      </c>
      <c r="N122" s="31" t="s">
        <v>532</v>
      </c>
      <c r="O122" s="31" t="s">
        <v>533</v>
      </c>
      <c r="P122" s="39">
        <v>0.67010307312011719</v>
      </c>
      <c r="Q122" s="39">
        <v>0.1964285671710968</v>
      </c>
      <c r="R122" s="39">
        <v>0.88741719722747803</v>
      </c>
      <c r="S122" s="39">
        <v>0.78823530673980713</v>
      </c>
      <c r="T122" s="39">
        <v>0.88823527097702026</v>
      </c>
    </row>
    <row r="123" spans="1:20" x14ac:dyDescent="0.25">
      <c r="A123" s="31" t="s">
        <v>311</v>
      </c>
      <c r="B123" s="31" t="s">
        <v>726</v>
      </c>
      <c r="C123" s="31" t="s">
        <v>727</v>
      </c>
      <c r="D123" s="31" t="s">
        <v>254</v>
      </c>
      <c r="E123" s="31" t="s">
        <v>65</v>
      </c>
      <c r="F123" s="65">
        <v>182</v>
      </c>
      <c r="G123" s="65">
        <v>94</v>
      </c>
      <c r="H123" s="65">
        <v>62</v>
      </c>
      <c r="I123" s="39">
        <v>0.23463687300682071</v>
      </c>
      <c r="J123" s="39">
        <v>0.19148936867713931</v>
      </c>
      <c r="K123" s="39">
        <v>0.39473685622215271</v>
      </c>
      <c r="L123" s="39">
        <v>0.51098901033401489</v>
      </c>
      <c r="M123" s="39">
        <v>2.7472527697682381E-2</v>
      </c>
      <c r="N123" s="31" t="s">
        <v>534</v>
      </c>
      <c r="O123" s="31" t="s">
        <v>535</v>
      </c>
      <c r="P123" s="39">
        <v>0.69148933887481689</v>
      </c>
      <c r="Q123" s="39">
        <v>0.41935482621192932</v>
      </c>
      <c r="R123" s="39">
        <v>0.89864861965179443</v>
      </c>
      <c r="S123" s="39">
        <v>0.73076921701431274</v>
      </c>
      <c r="T123" s="39">
        <v>0.81318682432174683</v>
      </c>
    </row>
    <row r="124" spans="1:20" x14ac:dyDescent="0.25">
      <c r="A124" s="31" t="s">
        <v>311</v>
      </c>
      <c r="B124" s="31" t="s">
        <v>690</v>
      </c>
      <c r="C124" s="31" t="s">
        <v>691</v>
      </c>
      <c r="D124" s="31" t="s">
        <v>255</v>
      </c>
      <c r="E124" s="31" t="s">
        <v>129</v>
      </c>
      <c r="F124" s="65">
        <v>218</v>
      </c>
      <c r="G124" s="65">
        <v>122</v>
      </c>
      <c r="H124" s="65">
        <v>80</v>
      </c>
      <c r="I124" s="39">
        <v>0.22685185074806211</v>
      </c>
      <c r="J124" s="39">
        <v>0.1805555522441864</v>
      </c>
      <c r="K124" s="39">
        <v>0.3194444477558136</v>
      </c>
      <c r="L124" s="39">
        <v>0.43577980995178223</v>
      </c>
      <c r="M124" s="39">
        <v>4.1284404695034027E-2</v>
      </c>
      <c r="N124" s="31" t="s">
        <v>536</v>
      </c>
      <c r="O124" s="31" t="s">
        <v>537</v>
      </c>
      <c r="P124" s="39">
        <v>0.7950819730758667</v>
      </c>
      <c r="Q124" s="39">
        <v>0.16249999403953549</v>
      </c>
      <c r="R124" s="39">
        <v>0.66502463817596436</v>
      </c>
      <c r="S124" s="39">
        <v>0.61926603317260742</v>
      </c>
      <c r="T124" s="39">
        <v>0.93119263648986816</v>
      </c>
    </row>
    <row r="125" spans="1:20" x14ac:dyDescent="0.25">
      <c r="A125" s="31" t="s">
        <v>311</v>
      </c>
      <c r="B125" s="31" t="s">
        <v>718</v>
      </c>
      <c r="C125" s="31" t="s">
        <v>719</v>
      </c>
      <c r="D125" s="31" t="s">
        <v>256</v>
      </c>
      <c r="E125" s="31" t="s">
        <v>41</v>
      </c>
      <c r="F125" s="65">
        <v>119</v>
      </c>
      <c r="G125" s="65">
        <v>78</v>
      </c>
      <c r="H125" s="65">
        <v>59</v>
      </c>
      <c r="I125" s="39">
        <v>0.16949152946472171</v>
      </c>
      <c r="J125" s="39">
        <v>0.161290317773819</v>
      </c>
      <c r="K125" s="39">
        <v>0.20000000298023221</v>
      </c>
      <c r="L125" s="39">
        <v>0.31092438101768488</v>
      </c>
      <c r="M125" s="39">
        <v>0.19327731430530551</v>
      </c>
      <c r="N125" s="31" t="s">
        <v>538</v>
      </c>
      <c r="O125" s="31" t="s">
        <v>539</v>
      </c>
      <c r="P125" s="39">
        <v>0.52564102411270142</v>
      </c>
      <c r="Q125" s="39">
        <v>0.1016949117183685</v>
      </c>
      <c r="R125" s="39">
        <v>1</v>
      </c>
      <c r="S125" s="39">
        <v>0.8403361439704895</v>
      </c>
      <c r="T125" s="39">
        <v>0.8403361439704895</v>
      </c>
    </row>
    <row r="126" spans="1:20" x14ac:dyDescent="0.25">
      <c r="A126" s="31" t="s">
        <v>311</v>
      </c>
      <c r="B126" s="31" t="s">
        <v>726</v>
      </c>
      <c r="C126" s="31" t="s">
        <v>727</v>
      </c>
      <c r="D126" s="31" t="s">
        <v>257</v>
      </c>
      <c r="E126" s="31" t="s">
        <v>66</v>
      </c>
      <c r="F126" s="65">
        <v>213</v>
      </c>
      <c r="G126" s="65">
        <v>129</v>
      </c>
      <c r="H126" s="65">
        <v>89</v>
      </c>
      <c r="I126" s="39">
        <v>0.20754717290401459</v>
      </c>
      <c r="J126" s="39">
        <v>0.15432098507881159</v>
      </c>
      <c r="K126" s="39">
        <v>0.37999999523162842</v>
      </c>
      <c r="L126" s="39">
        <v>0.5399060845375061</v>
      </c>
      <c r="M126" s="39">
        <v>3.286384791135788E-2</v>
      </c>
      <c r="N126" s="31" t="s">
        <v>540</v>
      </c>
      <c r="O126" s="31" t="s">
        <v>541</v>
      </c>
      <c r="P126" s="39">
        <v>0.66666668653488159</v>
      </c>
      <c r="Q126" s="39">
        <v>0.22471910715103149</v>
      </c>
      <c r="R126" s="39">
        <v>0.97297298908233643</v>
      </c>
      <c r="S126" s="39">
        <v>0.84507042169570923</v>
      </c>
      <c r="T126" s="39">
        <v>0.86854457855224609</v>
      </c>
    </row>
    <row r="127" spans="1:20" x14ac:dyDescent="0.25">
      <c r="A127" s="31" t="s">
        <v>311</v>
      </c>
      <c r="B127" s="31" t="s">
        <v>710</v>
      </c>
      <c r="C127" s="31" t="s">
        <v>711</v>
      </c>
      <c r="D127" s="31" t="s">
        <v>258</v>
      </c>
      <c r="E127" s="31" t="s">
        <v>24</v>
      </c>
      <c r="F127" s="65">
        <v>166</v>
      </c>
      <c r="G127" s="65">
        <v>109</v>
      </c>
      <c r="H127" s="65">
        <v>71</v>
      </c>
      <c r="I127" s="39">
        <v>0.16363635659217829</v>
      </c>
      <c r="J127" s="39">
        <v>0.1349206417798996</v>
      </c>
      <c r="K127" s="39">
        <v>0.25641027092933649</v>
      </c>
      <c r="L127" s="39">
        <v>0.40361446142196661</v>
      </c>
      <c r="M127" s="39">
        <v>6.0240965336561203E-2</v>
      </c>
      <c r="N127" s="31" t="s">
        <v>542</v>
      </c>
      <c r="O127" s="31" t="s">
        <v>543</v>
      </c>
      <c r="P127" s="39">
        <v>0.8165137767791748</v>
      </c>
      <c r="Q127" s="39">
        <v>2.8169013559818271E-2</v>
      </c>
      <c r="R127" s="39">
        <v>0.95394736528396606</v>
      </c>
      <c r="S127" s="39">
        <v>0.87349396944046021</v>
      </c>
      <c r="T127" s="39">
        <v>0.91566264629364014</v>
      </c>
    </row>
    <row r="128" spans="1:20" x14ac:dyDescent="0.25">
      <c r="A128" s="31" t="s">
        <v>311</v>
      </c>
      <c r="B128" s="31" t="s">
        <v>696</v>
      </c>
      <c r="C128" s="31" t="s">
        <v>697</v>
      </c>
      <c r="D128" s="31" t="s">
        <v>259</v>
      </c>
      <c r="E128" s="31" t="s">
        <v>82</v>
      </c>
      <c r="F128" s="65">
        <v>164</v>
      </c>
      <c r="G128" s="65">
        <v>81</v>
      </c>
      <c r="H128" s="65">
        <v>66</v>
      </c>
      <c r="I128" s="39">
        <v>0.20624999701976779</v>
      </c>
      <c r="J128" s="39">
        <v>0.14563107490539551</v>
      </c>
      <c r="K128" s="39">
        <v>0.31578946113586431</v>
      </c>
      <c r="L128" s="39">
        <v>0.30487805604934692</v>
      </c>
      <c r="M128" s="39">
        <v>0.21341463923454279</v>
      </c>
      <c r="N128" s="31" t="s">
        <v>544</v>
      </c>
      <c r="O128" s="31" t="s">
        <v>545</v>
      </c>
      <c r="P128" s="39">
        <v>0.67901235818862915</v>
      </c>
      <c r="Q128" s="39">
        <v>0.31818181276321411</v>
      </c>
      <c r="R128" s="39">
        <v>0.98198199272155762</v>
      </c>
      <c r="S128" s="39">
        <v>0.66463416814804077</v>
      </c>
      <c r="T128" s="39">
        <v>0.67682927846908569</v>
      </c>
    </row>
    <row r="129" spans="1:20" x14ac:dyDescent="0.25">
      <c r="A129" s="31" t="s">
        <v>311</v>
      </c>
      <c r="B129" s="31" t="s">
        <v>698</v>
      </c>
      <c r="C129" s="31" t="s">
        <v>699</v>
      </c>
      <c r="D129" s="31" t="s">
        <v>260</v>
      </c>
      <c r="E129" s="31" t="s">
        <v>278</v>
      </c>
      <c r="F129" s="65">
        <v>335</v>
      </c>
      <c r="G129" s="65">
        <v>202</v>
      </c>
      <c r="H129" s="65">
        <v>139</v>
      </c>
      <c r="I129" s="39">
        <v>0.1766467094421387</v>
      </c>
      <c r="J129" s="39">
        <v>0.15272727608680731</v>
      </c>
      <c r="K129" s="39">
        <v>0.2881355881690979</v>
      </c>
      <c r="L129" s="39">
        <v>0.31343284249305731</v>
      </c>
      <c r="M129" s="39">
        <v>0.2149253785610199</v>
      </c>
      <c r="N129" s="31" t="s">
        <v>546</v>
      </c>
      <c r="O129" s="31" t="s">
        <v>547</v>
      </c>
      <c r="P129" s="39">
        <v>0.63861387968063354</v>
      </c>
      <c r="Q129" s="39">
        <v>0.19424460828304291</v>
      </c>
      <c r="R129" s="39">
        <v>0.98678416013717651</v>
      </c>
      <c r="S129" s="39">
        <v>0.66865670680999756</v>
      </c>
      <c r="T129" s="39">
        <v>0.67761194705963135</v>
      </c>
    </row>
    <row r="130" spans="1:20" x14ac:dyDescent="0.25">
      <c r="A130" s="31"/>
      <c r="B130" s="31"/>
      <c r="C130" s="31"/>
      <c r="D130" s="31"/>
      <c r="E130" s="31"/>
      <c r="F130" s="34"/>
      <c r="G130" s="34"/>
      <c r="H130" s="34"/>
      <c r="I130" s="35"/>
      <c r="J130" s="35"/>
      <c r="K130" s="35"/>
      <c r="L130" s="35"/>
      <c r="M130" s="35"/>
      <c r="N130" s="44"/>
      <c r="O130" s="44"/>
      <c r="P130" s="35"/>
      <c r="Q130" s="35"/>
      <c r="R130" s="35"/>
    </row>
    <row r="131" spans="1:20" x14ac:dyDescent="0.25">
      <c r="A131" s="31"/>
      <c r="B131" s="37" t="s">
        <v>548</v>
      </c>
      <c r="C131" s="37" t="s">
        <v>549</v>
      </c>
      <c r="E131" s="31"/>
      <c r="F131" s="44"/>
      <c r="G131" s="44"/>
      <c r="H131" s="44"/>
      <c r="I131" s="45"/>
      <c r="J131" s="45"/>
      <c r="K131" s="45"/>
      <c r="L131" s="45"/>
      <c r="M131" s="45"/>
      <c r="N131" s="44"/>
      <c r="O131" s="44"/>
      <c r="P131" s="44"/>
      <c r="Q131" s="44"/>
      <c r="R131" s="45"/>
    </row>
    <row r="132" spans="1:20" x14ac:dyDescent="0.25">
      <c r="A132" s="31"/>
      <c r="B132" s="31" t="s">
        <v>267</v>
      </c>
      <c r="C132" s="31" t="s">
        <v>550</v>
      </c>
      <c r="E132" s="31"/>
      <c r="F132" s="44"/>
      <c r="G132" s="44"/>
      <c r="H132" s="44"/>
      <c r="I132" s="31"/>
      <c r="J132" s="31"/>
      <c r="K132" s="31"/>
      <c r="L132" s="31"/>
      <c r="M132" s="31"/>
      <c r="N132" s="44"/>
      <c r="O132" s="44"/>
      <c r="P132" s="31"/>
      <c r="Q132" s="31"/>
      <c r="R132" s="31"/>
    </row>
    <row r="133" spans="1:20" x14ac:dyDescent="0.25">
      <c r="A133" s="31"/>
      <c r="B133" s="37" t="s">
        <v>317</v>
      </c>
      <c r="C133" s="37" t="s">
        <v>551</v>
      </c>
      <c r="E133" s="31"/>
      <c r="F133" s="44"/>
      <c r="G133" s="44"/>
      <c r="H133" s="44"/>
      <c r="I133" s="31"/>
      <c r="J133" s="31"/>
      <c r="K133" s="31"/>
      <c r="L133" s="31"/>
      <c r="M133" s="31"/>
      <c r="N133" s="44"/>
      <c r="O133" s="44"/>
      <c r="P133" s="31"/>
      <c r="Q133" s="31"/>
      <c r="R133" s="31"/>
    </row>
    <row r="134" spans="1:20" x14ac:dyDescent="0.25">
      <c r="A134" s="31"/>
      <c r="B134" s="49"/>
      <c r="C134" s="49"/>
      <c r="D134" s="48"/>
      <c r="E134" s="31"/>
      <c r="F134" s="44"/>
      <c r="G134" s="44"/>
      <c r="H134" s="44"/>
      <c r="I134" s="31"/>
      <c r="J134" s="31"/>
      <c r="K134" s="31"/>
      <c r="L134" s="31"/>
      <c r="M134" s="31"/>
      <c r="N134" s="44"/>
      <c r="O134" s="44"/>
      <c r="P134" s="31"/>
      <c r="Q134" s="31"/>
      <c r="R134" s="31"/>
    </row>
    <row r="135" spans="1:20" x14ac:dyDescent="0.25">
      <c r="F135" s="29"/>
      <c r="G135" s="29"/>
      <c r="H135" s="29"/>
    </row>
    <row r="136" spans="1:20" x14ac:dyDescent="0.25">
      <c r="F136" s="29"/>
      <c r="G136" s="29"/>
      <c r="H136" s="29"/>
    </row>
    <row r="138" spans="1:20" x14ac:dyDescent="0.25">
      <c r="B138" s="38"/>
      <c r="C138" s="38"/>
      <c r="D138" s="38"/>
    </row>
    <row r="139" spans="1:20" x14ac:dyDescent="0.25">
      <c r="B139" s="38"/>
      <c r="C139" s="38"/>
      <c r="D139" s="3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9"/>
  <sheetViews>
    <sheetView topLeftCell="B1" workbookViewId="0">
      <selection activeCell="D14" sqref="D14"/>
    </sheetView>
  </sheetViews>
  <sheetFormatPr defaultRowHeight="15" x14ac:dyDescent="0.25"/>
  <cols>
    <col min="1" max="1" width="17" customWidth="1"/>
    <col min="2" max="2" width="15.140625" customWidth="1"/>
    <col min="3" max="3" width="38" customWidth="1"/>
    <col min="4" max="4" width="14.7109375" customWidth="1"/>
    <col min="5" max="6" width="18.140625" customWidth="1"/>
    <col min="7" max="10" width="17.140625" customWidth="1"/>
  </cols>
  <sheetData>
    <row r="1" spans="1:10" ht="15" customHeight="1" x14ac:dyDescent="0.25">
      <c r="A1" s="25"/>
    </row>
    <row r="2" spans="1:10" ht="20.25" customHeight="1" x14ac:dyDescent="0.35">
      <c r="A2" s="26" t="s">
        <v>552</v>
      </c>
    </row>
    <row r="3" spans="1:10" ht="15" customHeight="1" x14ac:dyDescent="0.25">
      <c r="B3" s="31" t="s">
        <v>553</v>
      </c>
    </row>
    <row r="4" spans="1:10" ht="15" customHeight="1" x14ac:dyDescent="0.25">
      <c r="B4" s="31" t="s">
        <v>554</v>
      </c>
    </row>
    <row r="7" spans="1:10" s="31" customFormat="1" ht="15" customHeight="1" x14ac:dyDescent="0.25"/>
    <row r="8" spans="1:10" s="31" customFormat="1" ht="105.75" customHeight="1" x14ac:dyDescent="0.25">
      <c r="A8" s="28" t="s">
        <v>555</v>
      </c>
      <c r="B8" s="36" t="s">
        <v>556</v>
      </c>
      <c r="C8" s="36" t="s">
        <v>557</v>
      </c>
      <c r="D8" s="40" t="s">
        <v>558</v>
      </c>
      <c r="E8" s="40" t="s">
        <v>559</v>
      </c>
      <c r="F8" s="40" t="s">
        <v>560</v>
      </c>
      <c r="G8" s="54" t="s">
        <v>304</v>
      </c>
      <c r="H8" s="54" t="s">
        <v>305</v>
      </c>
      <c r="I8" s="54" t="s">
        <v>306</v>
      </c>
      <c r="J8" s="54" t="s">
        <v>561</v>
      </c>
    </row>
    <row r="9" spans="1:10" s="31" customFormat="1" ht="15" customHeight="1" x14ac:dyDescent="0.25">
      <c r="A9" s="50" t="s">
        <v>311</v>
      </c>
      <c r="B9" s="72" t="s">
        <v>562</v>
      </c>
      <c r="C9" s="72" t="s">
        <v>563</v>
      </c>
      <c r="D9" s="55">
        <v>1322</v>
      </c>
      <c r="E9" s="61">
        <v>0.18</v>
      </c>
      <c r="F9" s="61">
        <v>0.43</v>
      </c>
      <c r="G9" s="60" t="s">
        <v>564</v>
      </c>
      <c r="H9" s="60" t="s">
        <v>565</v>
      </c>
      <c r="I9" s="59">
        <v>0.71</v>
      </c>
      <c r="J9" s="59">
        <v>0.33</v>
      </c>
    </row>
    <row r="10" spans="1:10" s="31" customFormat="1" ht="15" customHeight="1" x14ac:dyDescent="0.25">
      <c r="A10" s="31" t="s">
        <v>311</v>
      </c>
      <c r="B10" s="31" t="s">
        <v>261</v>
      </c>
      <c r="C10" s="31" t="s">
        <v>135</v>
      </c>
      <c r="D10" s="58">
        <v>351</v>
      </c>
      <c r="E10" s="39">
        <v>0.19373219373219372</v>
      </c>
      <c r="F10" s="57">
        <v>0.40455840455840458</v>
      </c>
      <c r="G10" s="44" t="s">
        <v>566</v>
      </c>
      <c r="H10" s="44" t="s">
        <v>567</v>
      </c>
      <c r="I10" s="56">
        <v>0.67341040462427748</v>
      </c>
      <c r="J10" s="56">
        <v>0.4358974358974359</v>
      </c>
    </row>
    <row r="11" spans="1:10" s="31" customFormat="1" ht="15" customHeight="1" x14ac:dyDescent="0.25">
      <c r="A11" s="31" t="s">
        <v>311</v>
      </c>
      <c r="B11" s="31" t="s">
        <v>263</v>
      </c>
      <c r="C11" s="31" t="s">
        <v>136</v>
      </c>
      <c r="D11" s="58">
        <v>188</v>
      </c>
      <c r="E11" s="39">
        <v>0.12234042553191489</v>
      </c>
      <c r="F11" s="57">
        <v>0.44680851063829785</v>
      </c>
      <c r="G11" s="44" t="s">
        <v>568</v>
      </c>
      <c r="H11" s="44" t="s">
        <v>569</v>
      </c>
      <c r="I11" s="56">
        <v>0.75</v>
      </c>
      <c r="J11" s="56">
        <v>0.25225225225225223</v>
      </c>
    </row>
    <row r="12" spans="1:10" s="31" customFormat="1" ht="15" customHeight="1" x14ac:dyDescent="0.25">
      <c r="A12" s="31" t="s">
        <v>311</v>
      </c>
      <c r="B12" s="31" t="s">
        <v>266</v>
      </c>
      <c r="C12" s="31" t="s">
        <v>140</v>
      </c>
      <c r="D12" s="58">
        <v>215</v>
      </c>
      <c r="E12" s="39">
        <v>0.22325581395348837</v>
      </c>
      <c r="F12" s="57">
        <v>0.47441860465116281</v>
      </c>
      <c r="G12" s="44" t="s">
        <v>570</v>
      </c>
      <c r="H12" s="44" t="s">
        <v>571</v>
      </c>
      <c r="I12" s="56">
        <v>0.68691588785046731</v>
      </c>
      <c r="J12" s="56">
        <v>0.31496062992125984</v>
      </c>
    </row>
    <row r="13" spans="1:10" s="31" customFormat="1" ht="15" customHeight="1" x14ac:dyDescent="0.25">
      <c r="A13" s="31" t="s">
        <v>311</v>
      </c>
      <c r="B13" s="31" t="s">
        <v>265</v>
      </c>
      <c r="C13" s="31" t="s">
        <v>137</v>
      </c>
      <c r="D13" s="58">
        <v>157</v>
      </c>
      <c r="E13" s="39">
        <v>0.15789473684210525</v>
      </c>
      <c r="F13" s="57">
        <v>0.46496815286624205</v>
      </c>
      <c r="G13" s="44" t="s">
        <v>572</v>
      </c>
      <c r="H13" s="44" t="s">
        <v>573</v>
      </c>
      <c r="I13" s="56">
        <v>0.73426573426573427</v>
      </c>
      <c r="J13" s="56">
        <v>0.27419354838709675</v>
      </c>
    </row>
    <row r="14" spans="1:10" s="31" customFormat="1" ht="15" customHeight="1" x14ac:dyDescent="0.25">
      <c r="A14" s="46" t="s">
        <v>311</v>
      </c>
      <c r="B14" s="31" t="s">
        <v>262</v>
      </c>
      <c r="C14" s="31" t="s">
        <v>138</v>
      </c>
      <c r="D14" s="58">
        <v>165</v>
      </c>
      <c r="E14" s="39">
        <v>0.25454545454545452</v>
      </c>
      <c r="F14" s="57">
        <v>0.38181818181818178</v>
      </c>
      <c r="G14" s="44" t="s">
        <v>574</v>
      </c>
      <c r="H14" s="44" t="s">
        <v>575</v>
      </c>
      <c r="I14" s="56">
        <v>0.62195121951219512</v>
      </c>
      <c r="J14" s="56">
        <v>0.25974025974025972</v>
      </c>
    </row>
    <row r="15" spans="1:10" s="31" customFormat="1" ht="15" customHeight="1" x14ac:dyDescent="0.25">
      <c r="A15" s="31" t="s">
        <v>311</v>
      </c>
      <c r="B15" s="31" t="s">
        <v>264</v>
      </c>
      <c r="C15" s="31" t="s">
        <v>139</v>
      </c>
      <c r="D15" s="58">
        <v>246</v>
      </c>
      <c r="E15" s="39">
        <v>0.12601626016260162</v>
      </c>
      <c r="F15" s="57">
        <v>0.43089430894308944</v>
      </c>
      <c r="G15" s="44" t="s">
        <v>576</v>
      </c>
      <c r="H15" s="44" t="s">
        <v>577</v>
      </c>
      <c r="I15" s="56">
        <v>0.77551020408163263</v>
      </c>
      <c r="J15" s="56">
        <v>0.3135593220338983</v>
      </c>
    </row>
    <row r="19" spans="3:6" ht="15" customHeight="1" x14ac:dyDescent="0.25">
      <c r="C19" s="43"/>
      <c r="D19" s="31"/>
      <c r="E19" s="31"/>
      <c r="F19" s="3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3"/>
  <sheetViews>
    <sheetView workbookViewId="0">
      <pane xSplit="6" ySplit="8" topLeftCell="I9" activePane="bottomRight" state="frozen"/>
      <selection pane="topRight" activeCell="F1" sqref="F1"/>
      <selection pane="bottomLeft" activeCell="A10" sqref="A10"/>
      <selection pane="bottomRight" activeCell="B11" sqref="A2:J40"/>
    </sheetView>
  </sheetViews>
  <sheetFormatPr defaultRowHeight="15" x14ac:dyDescent="0.25"/>
  <cols>
    <col min="1" max="1" width="21.7109375" customWidth="1"/>
    <col min="2" max="2" width="45" customWidth="1"/>
    <col min="3" max="3" width="24.28515625" customWidth="1"/>
    <col min="4" max="4" width="16.28515625" customWidth="1"/>
    <col min="5" max="5" width="24.42578125" customWidth="1"/>
    <col min="6" max="6" width="20.28515625" customWidth="1"/>
    <col min="7" max="10" width="18" customWidth="1"/>
  </cols>
  <sheetData>
    <row r="1" spans="1:10" x14ac:dyDescent="0.25">
      <c r="A1" s="25"/>
    </row>
    <row r="2" spans="1:10" ht="21" x14ac:dyDescent="0.35">
      <c r="A2" s="51" t="s">
        <v>578</v>
      </c>
    </row>
    <row r="3" spans="1:10" x14ac:dyDescent="0.25">
      <c r="B3" s="31" t="s">
        <v>579</v>
      </c>
      <c r="C3" s="31"/>
    </row>
    <row r="4" spans="1:10" x14ac:dyDescent="0.25">
      <c r="B4" s="37" t="s">
        <v>580</v>
      </c>
      <c r="C4" s="37"/>
    </row>
    <row r="5" spans="1:10" x14ac:dyDescent="0.25">
      <c r="B5" s="31" t="s">
        <v>581</v>
      </c>
      <c r="C5" s="31"/>
    </row>
    <row r="6" spans="1:10" x14ac:dyDescent="0.25">
      <c r="F6">
        <v>2</v>
      </c>
      <c r="G6">
        <v>3</v>
      </c>
      <c r="H6">
        <v>4</v>
      </c>
      <c r="I6">
        <v>5</v>
      </c>
      <c r="J6">
        <v>6</v>
      </c>
    </row>
    <row r="7" spans="1:10" s="27" customFormat="1" ht="90" x14ac:dyDescent="0.25">
      <c r="A7" s="28" t="s">
        <v>291</v>
      </c>
      <c r="B7" s="28" t="s">
        <v>292</v>
      </c>
      <c r="C7" s="28" t="s">
        <v>293</v>
      </c>
      <c r="D7" s="36" t="s">
        <v>294</v>
      </c>
      <c r="E7" s="36" t="s">
        <v>295</v>
      </c>
      <c r="F7" s="40" t="s">
        <v>582</v>
      </c>
      <c r="G7" s="54" t="s">
        <v>583</v>
      </c>
      <c r="H7" s="54" t="s">
        <v>584</v>
      </c>
      <c r="I7" s="54" t="s">
        <v>585</v>
      </c>
      <c r="J7" s="54" t="s">
        <v>586</v>
      </c>
    </row>
    <row r="8" spans="1:10" s="30" customFormat="1" x14ac:dyDescent="0.25">
      <c r="A8" s="50" t="s">
        <v>587</v>
      </c>
      <c r="B8" s="73" t="s">
        <v>312</v>
      </c>
      <c r="C8" s="32" t="s">
        <v>687</v>
      </c>
      <c r="D8" s="73"/>
      <c r="E8" s="73" t="s">
        <v>312</v>
      </c>
      <c r="F8" s="78">
        <v>4995</v>
      </c>
      <c r="G8" s="63">
        <v>0.96399999999999997</v>
      </c>
      <c r="H8" s="63">
        <v>0.96399999999999997</v>
      </c>
      <c r="I8" s="63">
        <v>0.83</v>
      </c>
      <c r="J8" s="63">
        <v>0.83</v>
      </c>
    </row>
    <row r="9" spans="1:10" x14ac:dyDescent="0.25">
      <c r="A9" s="31" t="s">
        <v>587</v>
      </c>
      <c r="B9" s="31" t="s">
        <v>692</v>
      </c>
      <c r="C9" s="31" t="s">
        <v>693</v>
      </c>
      <c r="D9" s="31" t="s">
        <v>279</v>
      </c>
      <c r="E9" s="31" t="s">
        <v>280</v>
      </c>
      <c r="F9" s="65">
        <v>105</v>
      </c>
      <c r="G9" s="62">
        <v>0.96190476417541504</v>
      </c>
      <c r="H9" s="62">
        <v>0.96131515502929688</v>
      </c>
      <c r="I9" s="62">
        <v>0.79452055692672729</v>
      </c>
      <c r="J9" s="62">
        <v>0.77981805801391602</v>
      </c>
    </row>
    <row r="10" spans="1:10" x14ac:dyDescent="0.25">
      <c r="A10" s="31" t="s">
        <v>587</v>
      </c>
      <c r="B10" s="31" t="s">
        <v>698</v>
      </c>
      <c r="C10" s="31" t="s">
        <v>699</v>
      </c>
      <c r="D10" s="31" t="s">
        <v>146</v>
      </c>
      <c r="E10" s="31" t="s">
        <v>32</v>
      </c>
      <c r="F10" s="65">
        <v>162</v>
      </c>
      <c r="G10" s="62">
        <v>0.98148149251937866</v>
      </c>
      <c r="H10" s="62">
        <v>0.97622942924499512</v>
      </c>
      <c r="I10" s="62">
        <v>0.84883719682693481</v>
      </c>
      <c r="J10" s="62">
        <v>0.85040998458862305</v>
      </c>
    </row>
    <row r="11" spans="1:10" x14ac:dyDescent="0.25">
      <c r="A11" s="31" t="s">
        <v>587</v>
      </c>
      <c r="B11" s="31" t="s">
        <v>700</v>
      </c>
      <c r="C11" s="31" t="s">
        <v>701</v>
      </c>
      <c r="D11" s="31" t="s">
        <v>147</v>
      </c>
      <c r="E11" s="31" t="s">
        <v>274</v>
      </c>
      <c r="F11" s="65">
        <v>121</v>
      </c>
      <c r="G11" s="62">
        <v>0.99173551797866821</v>
      </c>
      <c r="H11" s="62">
        <v>0.98760980367660522</v>
      </c>
      <c r="I11" s="62">
        <v>0.92000001668930054</v>
      </c>
      <c r="J11" s="62">
        <v>0.9139639139175415</v>
      </c>
    </row>
    <row r="12" spans="1:10" x14ac:dyDescent="0.25">
      <c r="A12" s="31" t="s">
        <v>587</v>
      </c>
      <c r="B12" s="31" t="s">
        <v>704</v>
      </c>
      <c r="C12" s="31" t="s">
        <v>705</v>
      </c>
      <c r="D12" s="31" t="s">
        <v>149</v>
      </c>
      <c r="E12" s="31" t="s">
        <v>130</v>
      </c>
      <c r="F12" s="65">
        <v>104</v>
      </c>
      <c r="G12" s="62">
        <v>0.92307692766189575</v>
      </c>
      <c r="H12" s="62">
        <v>0.92537158727645874</v>
      </c>
      <c r="I12" s="62">
        <v>0.73134326934814453</v>
      </c>
      <c r="J12" s="62">
        <v>0.74661105871200562</v>
      </c>
    </row>
    <row r="13" spans="1:10" x14ac:dyDescent="0.25">
      <c r="A13" s="31" t="s">
        <v>587</v>
      </c>
      <c r="B13" s="31" t="s">
        <v>706</v>
      </c>
      <c r="C13" s="31" t="s">
        <v>707</v>
      </c>
      <c r="D13" s="31" t="s">
        <v>150</v>
      </c>
      <c r="E13" s="31" t="s">
        <v>275</v>
      </c>
      <c r="F13" s="65">
        <v>138</v>
      </c>
      <c r="G13" s="62">
        <v>0.97826087474822998</v>
      </c>
      <c r="H13" s="62">
        <v>0.98021358251571655</v>
      </c>
      <c r="I13" s="62">
        <v>0.85106384754180908</v>
      </c>
      <c r="J13" s="62">
        <v>0.83956682682037354</v>
      </c>
    </row>
    <row r="14" spans="1:10" x14ac:dyDescent="0.25">
      <c r="A14" s="31" t="s">
        <v>587</v>
      </c>
      <c r="B14" s="31" t="s">
        <v>712</v>
      </c>
      <c r="C14" s="31" t="s">
        <v>713</v>
      </c>
      <c r="D14" s="31" t="s">
        <v>170</v>
      </c>
      <c r="E14" s="31" t="s">
        <v>273</v>
      </c>
      <c r="F14" s="65">
        <v>241</v>
      </c>
      <c r="G14" s="62">
        <v>0.95850622653961182</v>
      </c>
      <c r="H14" s="62">
        <v>0.95881980657577515</v>
      </c>
      <c r="I14" s="62">
        <v>0.79738563299179077</v>
      </c>
      <c r="J14" s="62">
        <v>0.79706054925918579</v>
      </c>
    </row>
    <row r="15" spans="1:10" x14ac:dyDescent="0.25">
      <c r="A15" s="31" t="s">
        <v>587</v>
      </c>
      <c r="B15" s="31" t="s">
        <v>694</v>
      </c>
      <c r="C15" s="31" t="s">
        <v>695</v>
      </c>
      <c r="D15" s="31" t="s">
        <v>172</v>
      </c>
      <c r="E15" s="31" t="s">
        <v>120</v>
      </c>
      <c r="F15" s="65">
        <v>41</v>
      </c>
      <c r="G15" s="62">
        <v>1</v>
      </c>
      <c r="H15" s="62">
        <v>1</v>
      </c>
      <c r="I15" s="66" t="s">
        <v>267</v>
      </c>
      <c r="J15" s="66" t="s">
        <v>267</v>
      </c>
    </row>
    <row r="16" spans="1:10" x14ac:dyDescent="0.25">
      <c r="A16" s="31" t="s">
        <v>587</v>
      </c>
      <c r="B16" s="31" t="s">
        <v>706</v>
      </c>
      <c r="C16" s="31" t="s">
        <v>707</v>
      </c>
      <c r="D16" s="31" t="s">
        <v>179</v>
      </c>
      <c r="E16" s="31" t="s">
        <v>88</v>
      </c>
      <c r="F16" s="65">
        <v>132</v>
      </c>
      <c r="G16" s="62">
        <v>0.96969699859619141</v>
      </c>
      <c r="H16" s="62">
        <v>0.96765327453613281</v>
      </c>
      <c r="I16" s="62">
        <v>0.86046510934829712</v>
      </c>
      <c r="J16" s="62">
        <v>0.85705989599227905</v>
      </c>
    </row>
    <row r="17" spans="1:10" x14ac:dyDescent="0.25">
      <c r="A17" s="31" t="s">
        <v>587</v>
      </c>
      <c r="B17" s="31" t="s">
        <v>692</v>
      </c>
      <c r="C17" s="31" t="s">
        <v>693</v>
      </c>
      <c r="D17" s="31" t="s">
        <v>182</v>
      </c>
      <c r="E17" s="31" t="s">
        <v>60</v>
      </c>
      <c r="F17" s="65">
        <v>154</v>
      </c>
      <c r="G17" s="62">
        <v>0.99350649118423462</v>
      </c>
      <c r="H17" s="62">
        <v>0.99435049295425415</v>
      </c>
      <c r="I17" s="62">
        <v>0.86315786838531494</v>
      </c>
      <c r="J17" s="62">
        <v>0.85186475515365601</v>
      </c>
    </row>
    <row r="18" spans="1:10" x14ac:dyDescent="0.25">
      <c r="A18" s="31" t="s">
        <v>587</v>
      </c>
      <c r="B18" s="31" t="s">
        <v>716</v>
      </c>
      <c r="C18" s="31" t="s">
        <v>717</v>
      </c>
      <c r="D18" s="31" t="s">
        <v>183</v>
      </c>
      <c r="E18" s="31" t="s">
        <v>109</v>
      </c>
      <c r="F18" s="65">
        <v>184</v>
      </c>
      <c r="G18" s="62">
        <v>0.97282606363296509</v>
      </c>
      <c r="H18" s="62">
        <v>0.96991336345672607</v>
      </c>
      <c r="I18" s="62">
        <v>0.78195488452911377</v>
      </c>
      <c r="J18" s="62">
        <v>0.77272194623947144</v>
      </c>
    </row>
    <row r="19" spans="1:10" x14ac:dyDescent="0.25">
      <c r="A19" s="31" t="s">
        <v>587</v>
      </c>
      <c r="B19" s="31" t="s">
        <v>692</v>
      </c>
      <c r="C19" s="31" t="s">
        <v>693</v>
      </c>
      <c r="D19" s="31" t="s">
        <v>184</v>
      </c>
      <c r="E19" s="31" t="s">
        <v>616</v>
      </c>
      <c r="F19" s="65">
        <v>142</v>
      </c>
      <c r="G19" s="62">
        <v>0.93661969900131226</v>
      </c>
      <c r="H19" s="62">
        <v>0.93979859352111816</v>
      </c>
      <c r="I19" s="62">
        <v>0.70114940404891968</v>
      </c>
      <c r="J19" s="62">
        <v>0.70842498540878296</v>
      </c>
    </row>
    <row r="20" spans="1:10" x14ac:dyDescent="0.25">
      <c r="A20" s="31" t="s">
        <v>587</v>
      </c>
      <c r="B20" s="31" t="s">
        <v>720</v>
      </c>
      <c r="C20" s="31" t="s">
        <v>721</v>
      </c>
      <c r="D20" s="31" t="s">
        <v>186</v>
      </c>
      <c r="E20" s="31" t="s">
        <v>617</v>
      </c>
      <c r="F20" s="65">
        <v>195</v>
      </c>
      <c r="G20" s="62">
        <v>0.98974359035491943</v>
      </c>
      <c r="H20" s="62">
        <v>0.98711496591567993</v>
      </c>
      <c r="I20" s="62">
        <v>0.86178863048553467</v>
      </c>
      <c r="J20" s="62">
        <v>0.87151312828063965</v>
      </c>
    </row>
    <row r="21" spans="1:10" x14ac:dyDescent="0.25">
      <c r="A21" s="31" t="s">
        <v>587</v>
      </c>
      <c r="B21" s="31" t="s">
        <v>710</v>
      </c>
      <c r="C21" s="31" t="s">
        <v>711</v>
      </c>
      <c r="D21" s="31" t="s">
        <v>191</v>
      </c>
      <c r="E21" s="31" t="s">
        <v>620</v>
      </c>
      <c r="F21" s="65">
        <v>159</v>
      </c>
      <c r="G21" s="62">
        <v>0.94968551397323608</v>
      </c>
      <c r="H21" s="62">
        <v>0.94459164142608643</v>
      </c>
      <c r="I21" s="62">
        <v>0.77570092678070068</v>
      </c>
      <c r="J21" s="62">
        <v>0.77035665512084961</v>
      </c>
    </row>
    <row r="22" spans="1:10" x14ac:dyDescent="0.25">
      <c r="A22" s="31" t="s">
        <v>587</v>
      </c>
      <c r="B22" s="31" t="s">
        <v>702</v>
      </c>
      <c r="C22" s="31" t="s">
        <v>703</v>
      </c>
      <c r="D22" s="31" t="s">
        <v>197</v>
      </c>
      <c r="E22" s="31" t="s">
        <v>46</v>
      </c>
      <c r="F22" s="65">
        <v>247</v>
      </c>
      <c r="G22" s="62">
        <v>0.9635627269744873</v>
      </c>
      <c r="H22" s="62">
        <v>0.96726411581039429</v>
      </c>
      <c r="I22" s="62">
        <v>0.83625733852386475</v>
      </c>
      <c r="J22" s="62">
        <v>0.82607150077819824</v>
      </c>
    </row>
    <row r="23" spans="1:10" x14ac:dyDescent="0.25">
      <c r="A23" s="31" t="s">
        <v>587</v>
      </c>
      <c r="B23" s="31" t="s">
        <v>710</v>
      </c>
      <c r="C23" s="31" t="s">
        <v>711</v>
      </c>
      <c r="D23" s="31" t="s">
        <v>198</v>
      </c>
      <c r="E23" s="31" t="s">
        <v>16</v>
      </c>
      <c r="F23" s="65">
        <v>95</v>
      </c>
      <c r="G23" s="62">
        <v>0.94736844301223755</v>
      </c>
      <c r="H23" s="62">
        <v>0.9481319785118103</v>
      </c>
      <c r="I23" s="62">
        <v>0.84210526943206787</v>
      </c>
      <c r="J23" s="62">
        <v>0.85937213897705078</v>
      </c>
    </row>
    <row r="24" spans="1:10" x14ac:dyDescent="0.25">
      <c r="A24" s="31" t="s">
        <v>587</v>
      </c>
      <c r="B24" s="31" t="s">
        <v>706</v>
      </c>
      <c r="C24" s="31" t="s">
        <v>707</v>
      </c>
      <c r="D24" s="31" t="s">
        <v>203</v>
      </c>
      <c r="E24" s="31" t="s">
        <v>89</v>
      </c>
      <c r="F24" s="65">
        <v>155</v>
      </c>
      <c r="G24" s="62">
        <v>0.96774190664291382</v>
      </c>
      <c r="H24" s="62">
        <v>0.9798007607460022</v>
      </c>
      <c r="I24" s="62">
        <v>0.92156863212585449</v>
      </c>
      <c r="J24" s="62">
        <v>0.93548488616943359</v>
      </c>
    </row>
    <row r="25" spans="1:10" x14ac:dyDescent="0.25">
      <c r="A25" s="31" t="s">
        <v>587</v>
      </c>
      <c r="B25" s="31" t="s">
        <v>688</v>
      </c>
      <c r="C25" s="31" t="s">
        <v>689</v>
      </c>
      <c r="D25" s="31" t="s">
        <v>204</v>
      </c>
      <c r="E25" s="31" t="s">
        <v>281</v>
      </c>
      <c r="F25" s="65">
        <v>245</v>
      </c>
      <c r="G25" s="62">
        <v>0.97142857313156128</v>
      </c>
      <c r="H25" s="62">
        <v>0.96964466571807861</v>
      </c>
      <c r="I25" s="62">
        <v>0.8764045238494873</v>
      </c>
      <c r="J25" s="62">
        <v>0.87694293260574341</v>
      </c>
    </row>
    <row r="26" spans="1:10" x14ac:dyDescent="0.25">
      <c r="A26" s="31" t="s">
        <v>587</v>
      </c>
      <c r="B26" s="31" t="s">
        <v>696</v>
      </c>
      <c r="C26" s="31" t="s">
        <v>697</v>
      </c>
      <c r="D26" s="31" t="s">
        <v>217</v>
      </c>
      <c r="E26" s="31" t="s">
        <v>626</v>
      </c>
      <c r="F26" s="65">
        <v>123</v>
      </c>
      <c r="G26" s="62">
        <v>0.9674796462059021</v>
      </c>
      <c r="H26" s="62">
        <v>0.96421951055526733</v>
      </c>
      <c r="I26" s="62">
        <v>0.84337347745895386</v>
      </c>
      <c r="J26" s="62">
        <v>0.83874636888504028</v>
      </c>
    </row>
    <row r="27" spans="1:10" x14ac:dyDescent="0.25">
      <c r="A27" s="31" t="s">
        <v>587</v>
      </c>
      <c r="B27" s="31" t="s">
        <v>704</v>
      </c>
      <c r="C27" s="31" t="s">
        <v>705</v>
      </c>
      <c r="D27" s="31" t="s">
        <v>222</v>
      </c>
      <c r="E27" s="31" t="s">
        <v>132</v>
      </c>
      <c r="F27" s="65">
        <v>182</v>
      </c>
      <c r="G27" s="62">
        <v>0.96703296899795532</v>
      </c>
      <c r="H27" s="62">
        <v>0.96599751710891724</v>
      </c>
      <c r="I27" s="62">
        <v>0.83486241102218628</v>
      </c>
      <c r="J27" s="62">
        <v>0.84879505634307861</v>
      </c>
    </row>
    <row r="28" spans="1:10" x14ac:dyDescent="0.25">
      <c r="A28" s="31" t="s">
        <v>587</v>
      </c>
      <c r="B28" s="31" t="s">
        <v>710</v>
      </c>
      <c r="C28" s="31" t="s">
        <v>711</v>
      </c>
      <c r="D28" s="31" t="s">
        <v>224</v>
      </c>
      <c r="E28" s="31" t="s">
        <v>21</v>
      </c>
      <c r="F28" s="65">
        <v>212</v>
      </c>
      <c r="G28" s="62">
        <v>0.95283019542694092</v>
      </c>
      <c r="H28" s="62">
        <v>0.95457953214645386</v>
      </c>
      <c r="I28" s="62">
        <v>0.76551723480224609</v>
      </c>
      <c r="J28" s="62">
        <v>0.7834392786026001</v>
      </c>
    </row>
    <row r="29" spans="1:10" x14ac:dyDescent="0.25">
      <c r="A29" s="31" t="s">
        <v>587</v>
      </c>
      <c r="B29" s="31" t="s">
        <v>708</v>
      </c>
      <c r="C29" s="31" t="s">
        <v>709</v>
      </c>
      <c r="D29" s="31" t="s">
        <v>225</v>
      </c>
      <c r="E29" s="31" t="s">
        <v>118</v>
      </c>
      <c r="F29" s="65">
        <v>135</v>
      </c>
      <c r="G29" s="62">
        <v>0.97777777910232544</v>
      </c>
      <c r="H29" s="62">
        <v>0.97619146108627319</v>
      </c>
      <c r="I29" s="62">
        <v>0.91304349899291992</v>
      </c>
      <c r="J29" s="62">
        <v>0.88552510738372803</v>
      </c>
    </row>
    <row r="30" spans="1:10" x14ac:dyDescent="0.25">
      <c r="A30" s="31" t="s">
        <v>587</v>
      </c>
      <c r="B30" s="31" t="s">
        <v>690</v>
      </c>
      <c r="C30" s="31" t="s">
        <v>691</v>
      </c>
      <c r="D30" s="31" t="s">
        <v>226</v>
      </c>
      <c r="E30" s="31" t="s">
        <v>629</v>
      </c>
      <c r="F30" s="65">
        <v>240</v>
      </c>
      <c r="G30" s="62">
        <v>0.96666663885116577</v>
      </c>
      <c r="H30" s="62">
        <v>0.96843653917312622</v>
      </c>
      <c r="I30" s="62">
        <v>0.87857145071029663</v>
      </c>
      <c r="J30" s="62">
        <v>0.89634782075881958</v>
      </c>
    </row>
    <row r="31" spans="1:10" x14ac:dyDescent="0.25">
      <c r="A31" s="31" t="s">
        <v>587</v>
      </c>
      <c r="B31" s="31" t="s">
        <v>700</v>
      </c>
      <c r="C31" s="31" t="s">
        <v>701</v>
      </c>
      <c r="D31" s="31" t="s">
        <v>227</v>
      </c>
      <c r="E31" s="31" t="s">
        <v>54</v>
      </c>
      <c r="F31" s="65">
        <v>113</v>
      </c>
      <c r="G31" s="62">
        <v>0.95575219392776489</v>
      </c>
      <c r="H31" s="62">
        <v>0.95603692531585693</v>
      </c>
      <c r="I31" s="62">
        <v>0.85542166233062744</v>
      </c>
      <c r="J31" s="62">
        <v>0.83416229486465454</v>
      </c>
    </row>
    <row r="32" spans="1:10" x14ac:dyDescent="0.25">
      <c r="A32" s="31" t="s">
        <v>587</v>
      </c>
      <c r="B32" s="31" t="s">
        <v>722</v>
      </c>
      <c r="C32" s="31" t="s">
        <v>723</v>
      </c>
      <c r="D32" s="31" t="s">
        <v>229</v>
      </c>
      <c r="E32" s="31" t="s">
        <v>630</v>
      </c>
      <c r="F32" s="65">
        <v>80</v>
      </c>
      <c r="G32" s="62">
        <v>0.94999998807907104</v>
      </c>
      <c r="H32" s="62">
        <v>0.94371378421783447</v>
      </c>
      <c r="I32" s="62">
        <v>0.84444445371627808</v>
      </c>
      <c r="J32" s="62">
        <v>0.83058327436447144</v>
      </c>
    </row>
    <row r="33" spans="1:10" x14ac:dyDescent="0.25">
      <c r="A33" s="31" t="s">
        <v>587</v>
      </c>
      <c r="B33" s="31" t="s">
        <v>718</v>
      </c>
      <c r="C33" s="31" t="s">
        <v>719</v>
      </c>
      <c r="D33" s="31" t="s">
        <v>230</v>
      </c>
      <c r="E33" s="31" t="s">
        <v>40</v>
      </c>
      <c r="F33" s="65">
        <v>246</v>
      </c>
      <c r="G33" s="62">
        <v>0.97154474258422852</v>
      </c>
      <c r="H33" s="62">
        <v>0.96572655439376831</v>
      </c>
      <c r="I33" s="62">
        <v>0.85889571905136108</v>
      </c>
      <c r="J33" s="62">
        <v>0.85207319259643555</v>
      </c>
    </row>
    <row r="34" spans="1:10" x14ac:dyDescent="0.25">
      <c r="A34" s="31" t="s">
        <v>587</v>
      </c>
      <c r="B34" s="31" t="s">
        <v>690</v>
      </c>
      <c r="C34" s="31" t="s">
        <v>691</v>
      </c>
      <c r="D34" s="31" t="s">
        <v>233</v>
      </c>
      <c r="E34" s="31" t="s">
        <v>127</v>
      </c>
      <c r="F34" s="65">
        <v>133</v>
      </c>
      <c r="G34" s="62">
        <v>0.96240603923797607</v>
      </c>
      <c r="H34" s="62">
        <v>0.96675640344619751</v>
      </c>
      <c r="I34" s="62">
        <v>0.79310345649719238</v>
      </c>
      <c r="J34" s="62">
        <v>0.7964019775390625</v>
      </c>
    </row>
    <row r="35" spans="1:10" x14ac:dyDescent="0.25">
      <c r="A35" s="31" t="s">
        <v>587</v>
      </c>
      <c r="B35" s="31" t="s">
        <v>714</v>
      </c>
      <c r="C35" s="31" t="s">
        <v>715</v>
      </c>
      <c r="D35" s="31" t="s">
        <v>239</v>
      </c>
      <c r="E35" s="31" t="s">
        <v>114</v>
      </c>
      <c r="F35" s="65">
        <v>102</v>
      </c>
      <c r="G35" s="62">
        <v>0.95098036527633667</v>
      </c>
      <c r="H35" s="62">
        <v>0.95040708780288696</v>
      </c>
      <c r="I35" s="62">
        <v>0.84057968854904175</v>
      </c>
      <c r="J35" s="62">
        <v>0.83624356985092163</v>
      </c>
    </row>
    <row r="36" spans="1:10" x14ac:dyDescent="0.25">
      <c r="A36" s="31" t="s">
        <v>587</v>
      </c>
      <c r="B36" s="31" t="s">
        <v>722</v>
      </c>
      <c r="C36" s="31" t="s">
        <v>723</v>
      </c>
      <c r="D36" s="31" t="s">
        <v>241</v>
      </c>
      <c r="E36" s="31" t="s">
        <v>633</v>
      </c>
      <c r="F36" s="65">
        <v>112</v>
      </c>
      <c r="G36" s="62">
        <v>0.9375</v>
      </c>
      <c r="H36" s="62">
        <v>0.93186831474304199</v>
      </c>
      <c r="I36" s="62">
        <v>0.80263155698776245</v>
      </c>
      <c r="J36" s="62">
        <v>0.79719758033752441</v>
      </c>
    </row>
    <row r="37" spans="1:10" x14ac:dyDescent="0.25">
      <c r="A37" s="31" t="s">
        <v>587</v>
      </c>
      <c r="B37" s="31" t="s">
        <v>722</v>
      </c>
      <c r="C37" s="31" t="s">
        <v>723</v>
      </c>
      <c r="D37" s="31" t="s">
        <v>249</v>
      </c>
      <c r="E37" s="31" t="s">
        <v>106</v>
      </c>
      <c r="F37" s="65">
        <v>267</v>
      </c>
      <c r="G37" s="62">
        <v>0.94756555557250977</v>
      </c>
      <c r="H37" s="62">
        <v>0.95418250560760498</v>
      </c>
      <c r="I37" s="62">
        <v>0.75824177265167236</v>
      </c>
      <c r="J37" s="62">
        <v>0.76822209358215332</v>
      </c>
    </row>
    <row r="38" spans="1:10" x14ac:dyDescent="0.25">
      <c r="A38" s="31" t="s">
        <v>587</v>
      </c>
      <c r="B38" s="31" t="s">
        <v>726</v>
      </c>
      <c r="C38" s="31" t="s">
        <v>727</v>
      </c>
      <c r="D38" s="31" t="s">
        <v>254</v>
      </c>
      <c r="E38" s="31" t="s">
        <v>65</v>
      </c>
      <c r="F38" s="65">
        <v>162</v>
      </c>
      <c r="G38" s="62">
        <v>0.96296298503875732</v>
      </c>
      <c r="H38" s="62">
        <v>0.96095055341720581</v>
      </c>
      <c r="I38" s="62">
        <v>0.86538463830947876</v>
      </c>
      <c r="J38" s="62">
        <v>0.86602997779846191</v>
      </c>
    </row>
    <row r="39" spans="1:10" x14ac:dyDescent="0.25">
      <c r="A39" s="31" t="s">
        <v>587</v>
      </c>
      <c r="B39" s="31" t="s">
        <v>696</v>
      </c>
      <c r="C39" s="31" t="s">
        <v>697</v>
      </c>
      <c r="D39" s="31" t="s">
        <v>259</v>
      </c>
      <c r="E39" s="31" t="s">
        <v>82</v>
      </c>
      <c r="F39" s="65">
        <v>197</v>
      </c>
      <c r="G39" s="62">
        <v>0.95939087867736816</v>
      </c>
      <c r="H39" s="62">
        <v>0.95634299516677856</v>
      </c>
      <c r="I39" s="62">
        <v>0.83636361360549927</v>
      </c>
      <c r="J39" s="62">
        <v>0.81709665060043335</v>
      </c>
    </row>
    <row r="40" spans="1:10" x14ac:dyDescent="0.25">
      <c r="A40" s="31" t="s">
        <v>587</v>
      </c>
      <c r="B40" s="31" t="s">
        <v>698</v>
      </c>
      <c r="C40" s="31" t="s">
        <v>699</v>
      </c>
      <c r="D40" s="31" t="s">
        <v>260</v>
      </c>
      <c r="E40" s="31" t="s">
        <v>278</v>
      </c>
      <c r="F40" s="65">
        <v>48</v>
      </c>
      <c r="G40" s="62">
        <v>0.97916668653488159</v>
      </c>
      <c r="H40" s="62">
        <v>0.97705912590026855</v>
      </c>
      <c r="I40" s="62">
        <v>0.76595747470855713</v>
      </c>
      <c r="J40" s="62">
        <v>0.74759972095489502</v>
      </c>
    </row>
    <row r="42" spans="1:10" x14ac:dyDescent="0.25">
      <c r="B42" s="31" t="s">
        <v>588</v>
      </c>
      <c r="C42" s="31" t="s">
        <v>589</v>
      </c>
    </row>
    <row r="43" spans="1:10" x14ac:dyDescent="0.25">
      <c r="B43" t="s">
        <v>267</v>
      </c>
      <c r="C43" t="s">
        <v>590</v>
      </c>
    </row>
    <row r="44" spans="1:10" x14ac:dyDescent="0.25">
      <c r="D44" s="31"/>
    </row>
    <row r="50" spans="2:4" x14ac:dyDescent="0.25">
      <c r="B50" s="31"/>
      <c r="C50" s="31"/>
      <c r="D50" s="31"/>
    </row>
    <row r="51" spans="2:4" x14ac:dyDescent="0.25">
      <c r="B51" s="48"/>
      <c r="C51" s="48"/>
      <c r="D51" s="48"/>
    </row>
    <row r="52" spans="2:4" x14ac:dyDescent="0.25">
      <c r="B52" s="48"/>
      <c r="C52" s="48"/>
      <c r="D52" s="48"/>
    </row>
    <row r="53" spans="2:4" x14ac:dyDescent="0.25">
      <c r="B53" s="49"/>
      <c r="C53" s="49"/>
      <c r="D53" s="4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d0edad4-00d0-4dad-8fb7-dc265b9403a5" xsi:nil="true"/>
    <Visibility xmlns="6a164dda-3779-4169-b957-e287451f6523">Internal</Visibi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86832DED77B643AB1373DBAB76B98D" ma:contentTypeVersion="17" ma:contentTypeDescription="Create a new document." ma:contentTypeScope="" ma:versionID="9255205bb97c8f22c6b95ba9ddb76666">
  <xsd:schema xmlns:xsd="http://www.w3.org/2001/XMLSchema" xmlns:xs="http://www.w3.org/2001/XMLSchema" xmlns:p="http://schemas.microsoft.com/office/2006/metadata/properties" xmlns:ns3="6a164dda-3779-4169-b957-e287451f6523" xmlns:ns4="ad0edad4-00d0-4dad-8fb7-dc265b9403a5" xmlns:ns5="99582213-21ca-4797-abeb-ca3cf46d1094" targetNamespace="http://schemas.microsoft.com/office/2006/metadata/properties" ma:root="true" ma:fieldsID="fea8d4f265fa53515ece9da9f46d75cb" ns3:_="" ns4:_="" ns5:_="">
    <xsd:import namespace="6a164dda-3779-4169-b957-e287451f6523"/>
    <xsd:import namespace="ad0edad4-00d0-4dad-8fb7-dc265b9403a5"/>
    <xsd:import namespace="99582213-21ca-4797-abeb-ca3cf46d1094"/>
    <xsd:element name="properties">
      <xsd:complexType>
        <xsd:sequence>
          <xsd:element name="documentManagement">
            <xsd:complexType>
              <xsd:all>
                <xsd:element ref="ns3:Visibility"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5:SharedWithUsers" minOccurs="0"/>
                <xsd:element ref="ns5:SharedWithDetails" minOccurs="0"/>
                <xsd:element ref="ns5:SharingHintHash"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64dda-3779-4169-b957-e287451f6523" elementFormDefault="qualified">
    <xsd:import namespace="http://schemas.microsoft.com/office/2006/documentManagement/types"/>
    <xsd:import namespace="http://schemas.microsoft.com/office/infopath/2007/PartnerControls"/>
    <xsd:element name="Visibility" ma:index="8" nillable="true" ma:displayName="Visibility" ma:default="Internal" ma:description="Items that should be available externally should be marked &lt;strong&gt;External&lt;/strong&gt;" ma:format="RadioButtons" ma:internalName="Visibility">
      <xsd:simpleType>
        <xsd:restriction base="dms:Choice">
          <xsd:enumeration value="Internal"/>
          <xsd:enumeration value="External"/>
        </xsd:restriction>
      </xsd:simpleType>
    </xsd:element>
  </xsd:schema>
  <xsd:schema xmlns:xsd="http://www.w3.org/2001/XMLSchema" xmlns:xs="http://www.w3.org/2001/XMLSchema" xmlns:dms="http://schemas.microsoft.com/office/2006/documentManagement/types" xmlns:pc="http://schemas.microsoft.com/office/infopath/2007/PartnerControls" targetNamespace="ad0edad4-00d0-4dad-8fb7-dc265b9403a5"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582213-21ca-4797-abeb-ca3cf46d1094"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207403b-203c-4ed3-95cd-88a852189123" ContentTypeId="0x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FB78DB-DA3B-49F7-8760-5119EF4E263B}">
  <ds:schemaRefs>
    <ds:schemaRef ds:uri="http://purl.org/dc/dcmitype/"/>
    <ds:schemaRef ds:uri="http://schemas.microsoft.com/office/2006/metadata/properties"/>
    <ds:schemaRef ds:uri="http://purl.org/dc/elements/1.1/"/>
    <ds:schemaRef ds:uri="6a164dda-3779-4169-b957-e287451f6523"/>
    <ds:schemaRef ds:uri="http://schemas.microsoft.com/office/2006/documentManagement/types"/>
    <ds:schemaRef ds:uri="ad0edad4-00d0-4dad-8fb7-dc265b9403a5"/>
    <ds:schemaRef ds:uri="http://schemas.openxmlformats.org/package/2006/metadata/core-properties"/>
    <ds:schemaRef ds:uri="http://purl.org/dc/terms/"/>
    <ds:schemaRef ds:uri="http://schemas.microsoft.com/office/infopath/2007/PartnerControls"/>
    <ds:schemaRef ds:uri="99582213-21ca-4797-abeb-ca3cf46d1094"/>
    <ds:schemaRef ds:uri="http://www.w3.org/XML/1998/namespace"/>
  </ds:schemaRefs>
</ds:datastoreItem>
</file>

<file path=customXml/itemProps2.xml><?xml version="1.0" encoding="utf-8"?>
<ds:datastoreItem xmlns:ds="http://schemas.openxmlformats.org/officeDocument/2006/customXml" ds:itemID="{58C59F2E-B79E-4223-9E5C-E8FFD55A25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64dda-3779-4169-b957-e287451f6523"/>
    <ds:schemaRef ds:uri="ad0edad4-00d0-4dad-8fb7-dc265b9403a5"/>
    <ds:schemaRef ds:uri="99582213-21ca-4797-abeb-ca3cf46d1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C002ED-555A-4B8C-A847-D605F1E4B011}">
  <ds:schemaRefs>
    <ds:schemaRef ds:uri="Microsoft.SharePoint.Taxonomy.ContentTypeSync"/>
  </ds:schemaRefs>
</ds:datastoreItem>
</file>

<file path=customXml/itemProps4.xml><?xml version="1.0" encoding="utf-8"?>
<ds:datastoreItem xmlns:ds="http://schemas.openxmlformats.org/officeDocument/2006/customXml" ds:itemID="{A79D2307-4591-49CB-AAB2-1CD8906060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Introduction</vt:lpstr>
      <vt:lpstr>Indicators (Eng Trust)</vt:lpstr>
      <vt:lpstr>Surg indicators (Eng Trust)</vt:lpstr>
      <vt:lpstr>SACT indicators (Eng Trust)</vt:lpstr>
      <vt:lpstr>Indicators (Wales LHB)</vt:lpstr>
      <vt:lpstr>4a. Indicators (Eng Trust)</vt:lpstr>
      <vt:lpstr>4c. Indicators (Wales)</vt:lpstr>
      <vt:lpstr>5a. Surg indicators (Eng Trust)</vt:lpstr>
      <vt:lpstr>Surg indicators (Wales LHB)</vt:lpstr>
      <vt:lpstr>5b. Surg indicators (Wales)</vt:lpstr>
      <vt:lpstr>6a. SACT indicators (Eng Trust)</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Foster, Catherine</dc:creator>
  <cp:lastModifiedBy>Karen Darley</cp:lastModifiedBy>
  <dcterms:created xsi:type="dcterms:W3CDTF">2020-11-18T09:25:36Z</dcterms:created>
  <dcterms:modified xsi:type="dcterms:W3CDTF">2025-01-08T18:42:24Z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0x010100F486832DED77B643AB1373DBAB76B98D</vt:lpwstr>
  </property>
</Properties>
</file>